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931" firstSheet="2" activeTab="2"/>
  </bookViews>
  <sheets>
    <sheet name="3.Свед-я о показ-лях мун.пр" sheetId="9" r:id="rId1"/>
    <sheet name="4.План реал.мун.прогр" sheetId="10" r:id="rId2"/>
    <sheet name="5.Оп.отч.испол.пл.реал.МП_МОЙ" sheetId="26" r:id="rId3"/>
    <sheet name="пояс.зап. к опер.отчету" sheetId="13" r:id="rId4"/>
    <sheet name="6.Итог.отч. о вып.пл.реал.МП" sheetId="18" r:id="rId5"/>
    <sheet name="Анал.зап.к итог.компл отч.МП" sheetId="20" r:id="rId6"/>
    <sheet name="7.ОЦ.эф.МП " sheetId="23" r:id="rId7"/>
    <sheet name="8.Анал.зап. к оц.эф.МП" sheetId="24" r:id="rId8"/>
    <sheet name="Лист5" sheetId="25" r:id="rId9"/>
  </sheets>
  <externalReferences>
    <externalReference r:id="rId10"/>
  </externalReferences>
  <definedNames>
    <definedName name="_xlnm.Print_Area" localSheetId="1">'4.План реал.мун.прогр'!$A$1:$K$360</definedName>
    <definedName name="_xlnm.Print_Area" localSheetId="4">'6.Итог.отч. о вып.пл.реал.МП'!$A$1:$J$79</definedName>
    <definedName name="_xlnm.Print_Area" localSheetId="6">'7.ОЦ.эф.МП '!$A$1:$N$81</definedName>
    <definedName name="_xlnm.Print_Area" localSheetId="3">'пояс.зап. к опер.отчету'!$A$1:$B$70</definedName>
  </definedNames>
  <calcPr calcId="125725"/>
</workbook>
</file>

<file path=xl/calcChain.xml><?xml version="1.0" encoding="utf-8"?>
<calcChain xmlns="http://schemas.openxmlformats.org/spreadsheetml/2006/main">
  <c r="D12" i="26"/>
  <c r="E12"/>
  <c r="D13"/>
  <c r="E13"/>
  <c r="D14"/>
  <c r="E14"/>
  <c r="D15"/>
  <c r="E15"/>
  <c r="E11"/>
  <c r="E10"/>
  <c r="D10"/>
  <c r="D11"/>
  <c r="F58"/>
  <c r="F21"/>
  <c r="F14"/>
  <c r="K79" i="23"/>
  <c r="K78"/>
  <c r="K77"/>
  <c r="K76"/>
  <c r="K75"/>
  <c r="K73"/>
  <c r="K72"/>
  <c r="K69"/>
  <c r="K68"/>
  <c r="K66"/>
  <c r="K64"/>
  <c r="K62"/>
  <c r="K61"/>
  <c r="K60"/>
  <c r="K58"/>
  <c r="K57"/>
  <c r="K56"/>
  <c r="K55"/>
  <c r="K54"/>
  <c r="K53"/>
  <c r="K52"/>
  <c r="K51"/>
  <c r="K50"/>
  <c r="K49"/>
  <c r="K48"/>
  <c r="K46"/>
  <c r="K45"/>
  <c r="K44"/>
  <c r="K43"/>
  <c r="K42"/>
  <c r="K41"/>
  <c r="K40"/>
  <c r="K37"/>
  <c r="K36"/>
  <c r="K35"/>
  <c r="K34"/>
  <c r="K33"/>
  <c r="K31"/>
  <c r="K30"/>
  <c r="K27"/>
  <c r="K26"/>
  <c r="K19"/>
  <c r="K17"/>
  <c r="K16"/>
  <c r="K21"/>
  <c r="H69"/>
  <c r="G67"/>
  <c r="H17"/>
  <c r="H16"/>
  <c r="O15" l="1"/>
  <c r="G73" i="18" l="1"/>
  <c r="G72"/>
  <c r="G71"/>
  <c r="G70"/>
  <c r="G67"/>
  <c r="G64"/>
  <c r="G62"/>
  <c r="G60"/>
  <c r="G55"/>
  <c r="G54"/>
  <c r="G53"/>
  <c r="G52"/>
  <c r="G51"/>
  <c r="G50"/>
  <c r="G49"/>
  <c r="G48"/>
  <c r="G47"/>
  <c r="G45"/>
  <c r="G44"/>
  <c r="G43"/>
  <c r="G42"/>
  <c r="G40"/>
  <c r="G20"/>
  <c r="G17"/>
  <c r="G15"/>
  <c r="G14"/>
  <c r="D14"/>
  <c r="F21"/>
  <c r="E21"/>
  <c r="C21"/>
  <c r="B21"/>
  <c r="F19"/>
  <c r="E19"/>
  <c r="C19"/>
  <c r="B19"/>
  <c r="F13"/>
  <c r="E13"/>
  <c r="C13"/>
  <c r="B13"/>
  <c r="G13" l="1"/>
  <c r="G19"/>
  <c r="D13"/>
  <c r="H16" i="20" l="1"/>
  <c r="G16"/>
  <c r="F16"/>
  <c r="E16"/>
  <c r="D16"/>
  <c r="F47" i="9"/>
  <c r="F347" i="26" l="1"/>
  <c r="F345"/>
  <c r="F342"/>
  <c r="F341"/>
  <c r="F336"/>
  <c r="F335"/>
  <c r="F330"/>
  <c r="F329"/>
  <c r="F324"/>
  <c r="F323"/>
  <c r="F321"/>
  <c r="F318"/>
  <c r="F317"/>
  <c r="F314"/>
  <c r="F312"/>
  <c r="F299"/>
  <c r="F294"/>
  <c r="F287"/>
  <c r="F282"/>
  <c r="F281"/>
  <c r="F276"/>
  <c r="F275"/>
  <c r="F270"/>
  <c r="F269"/>
  <c r="F266"/>
  <c r="F264"/>
  <c r="F251"/>
  <c r="F248"/>
  <c r="F246"/>
  <c r="F245"/>
  <c r="F240"/>
  <c r="F239"/>
  <c r="F234"/>
  <c r="F233"/>
  <c r="F228"/>
  <c r="F227"/>
  <c r="F222"/>
  <c r="F221"/>
  <c r="F216"/>
  <c r="F215"/>
  <c r="F210"/>
  <c r="F209"/>
  <c r="F204"/>
  <c r="F203"/>
  <c r="F198"/>
  <c r="F191"/>
  <c r="F186"/>
  <c r="F185"/>
  <c r="F182"/>
  <c r="F180"/>
  <c r="F179"/>
  <c r="F176"/>
  <c r="F174"/>
  <c r="F173"/>
  <c r="F171"/>
  <c r="F168"/>
  <c r="F167"/>
  <c r="F162"/>
  <c r="F161"/>
  <c r="F156"/>
  <c r="F155"/>
  <c r="F153"/>
  <c r="F152"/>
  <c r="F150"/>
  <c r="F143"/>
  <c r="F138"/>
  <c r="F137"/>
  <c r="F132"/>
  <c r="F119"/>
  <c r="F114"/>
  <c r="F113"/>
  <c r="F108"/>
  <c r="F107"/>
  <c r="F102"/>
  <c r="F101"/>
  <c r="F95"/>
  <c r="F89"/>
  <c r="F53"/>
  <c r="F64"/>
  <c r="F61"/>
  <c r="F59"/>
  <c r="F55"/>
  <c r="F46"/>
  <c r="F45"/>
  <c r="F43"/>
  <c r="F34"/>
  <c r="F31"/>
  <c r="F29"/>
  <c r="F28"/>
  <c r="F25"/>
  <c r="F22"/>
  <c r="F13"/>
  <c r="F23" l="1"/>
  <c r="F96"/>
  <c r="F90" l="1"/>
  <c r="F41"/>
  <c r="F84"/>
  <c r="F19"/>
  <c r="F12"/>
  <c r="H34" i="23"/>
  <c r="H33"/>
  <c r="H45"/>
  <c r="H76"/>
  <c r="H77"/>
  <c r="H78"/>
  <c r="H79"/>
  <c r="H75"/>
  <c r="H61"/>
  <c r="H62"/>
  <c r="H64"/>
  <c r="H66"/>
  <c r="E67"/>
  <c r="F67"/>
  <c r="H68"/>
  <c r="F71"/>
  <c r="H72"/>
  <c r="H73"/>
  <c r="H60"/>
  <c r="H41"/>
  <c r="H42"/>
  <c r="H43"/>
  <c r="H44"/>
  <c r="H46"/>
  <c r="H47"/>
  <c r="H48"/>
  <c r="H49"/>
  <c r="H50"/>
  <c r="H51"/>
  <c r="H52"/>
  <c r="H53"/>
  <c r="H54"/>
  <c r="H55"/>
  <c r="H56"/>
  <c r="H57"/>
  <c r="H58"/>
  <c r="H40"/>
  <c r="H35"/>
  <c r="H36"/>
  <c r="H37"/>
  <c r="H26"/>
  <c r="H27"/>
  <c r="H28"/>
  <c r="O20" s="1"/>
  <c r="H30"/>
  <c r="H31"/>
  <c r="F68" i="18"/>
  <c r="D35"/>
  <c r="D29"/>
  <c r="E58"/>
  <c r="E56"/>
  <c r="E37"/>
  <c r="E36"/>
  <c r="G36" s="1"/>
  <c r="E35"/>
  <c r="G35" s="1"/>
  <c r="E33"/>
  <c r="E34"/>
  <c r="E29"/>
  <c r="F58"/>
  <c r="C58"/>
  <c r="B58"/>
  <c r="F38"/>
  <c r="C38"/>
  <c r="B38"/>
  <c r="F31"/>
  <c r="C31"/>
  <c r="B31"/>
  <c r="F24"/>
  <c r="E24"/>
  <c r="C24"/>
  <c r="F225" i="10"/>
  <c r="G225"/>
  <c r="H225"/>
  <c r="I225"/>
  <c r="J225"/>
  <c r="F226"/>
  <c r="G226"/>
  <c r="H226"/>
  <c r="I226"/>
  <c r="J226"/>
  <c r="F227"/>
  <c r="G227"/>
  <c r="H227"/>
  <c r="I227"/>
  <c r="J227"/>
  <c r="F228"/>
  <c r="I228"/>
  <c r="J228"/>
  <c r="G224"/>
  <c r="H224"/>
  <c r="I224"/>
  <c r="J224"/>
  <c r="F224"/>
  <c r="E31" i="18" l="1"/>
  <c r="G31" s="1"/>
  <c r="O25" i="23"/>
  <c r="O22"/>
  <c r="O74"/>
  <c r="E38" i="18"/>
  <c r="G41"/>
  <c r="G38"/>
  <c r="G58"/>
  <c r="F11"/>
  <c r="I11"/>
  <c r="D38"/>
  <c r="D58"/>
  <c r="E68"/>
  <c r="G68" s="1"/>
  <c r="D74"/>
  <c r="D72"/>
  <c r="D70"/>
  <c r="D26"/>
  <c r="D28"/>
  <c r="D36"/>
  <c r="D56"/>
  <c r="D54"/>
  <c r="D52"/>
  <c r="D50"/>
  <c r="D48"/>
  <c r="D46"/>
  <c r="D43"/>
  <c r="D41"/>
  <c r="D67"/>
  <c r="D73"/>
  <c r="D71"/>
  <c r="D27"/>
  <c r="D57"/>
  <c r="D55"/>
  <c r="D53"/>
  <c r="D51"/>
  <c r="D49"/>
  <c r="D47"/>
  <c r="D45"/>
  <c r="D44"/>
  <c r="D42"/>
  <c r="D40"/>
  <c r="D66"/>
  <c r="D64"/>
  <c r="D62"/>
  <c r="D60"/>
  <c r="O39" i="23"/>
  <c r="O32"/>
  <c r="O59"/>
  <c r="F10" i="26"/>
  <c r="I16" i="20" s="1"/>
  <c r="F78" i="26"/>
  <c r="F77"/>
  <c r="F17"/>
  <c r="F16"/>
  <c r="F83"/>
  <c r="F15"/>
  <c r="C68" i="18"/>
  <c r="D68" s="1"/>
  <c r="D31"/>
  <c r="B24"/>
  <c r="G24"/>
  <c r="N350" i="10"/>
  <c r="F282"/>
  <c r="F135"/>
  <c r="F129"/>
  <c r="F106"/>
  <c r="G106"/>
  <c r="H106"/>
  <c r="I106"/>
  <c r="J106"/>
  <c r="F107"/>
  <c r="G107"/>
  <c r="H107"/>
  <c r="I107"/>
  <c r="J107"/>
  <c r="F108"/>
  <c r="G108"/>
  <c r="H108"/>
  <c r="I108"/>
  <c r="J108"/>
  <c r="F104"/>
  <c r="G104"/>
  <c r="H104"/>
  <c r="I104"/>
  <c r="J104"/>
  <c r="H105"/>
  <c r="I105"/>
  <c r="J105"/>
  <c r="F105"/>
  <c r="G105"/>
  <c r="F338"/>
  <c r="F32"/>
  <c r="F279"/>
  <c r="G279"/>
  <c r="H279"/>
  <c r="I279"/>
  <c r="J279"/>
  <c r="F280"/>
  <c r="G280"/>
  <c r="H280"/>
  <c r="I280"/>
  <c r="J280"/>
  <c r="F281"/>
  <c r="G281"/>
  <c r="H281"/>
  <c r="I281"/>
  <c r="J281"/>
  <c r="G282"/>
  <c r="H282"/>
  <c r="I282"/>
  <c r="J282"/>
  <c r="G278"/>
  <c r="H278"/>
  <c r="I278"/>
  <c r="J278"/>
  <c r="F278"/>
  <c r="E105"/>
  <c r="F295"/>
  <c r="E300"/>
  <c r="E299"/>
  <c r="E298"/>
  <c r="E297"/>
  <c r="E296"/>
  <c r="J295"/>
  <c r="I295"/>
  <c r="H295"/>
  <c r="G295"/>
  <c r="E295"/>
  <c r="H258"/>
  <c r="H228" s="1"/>
  <c r="G258"/>
  <c r="G228" s="1"/>
  <c r="E222"/>
  <c r="E221"/>
  <c r="E220"/>
  <c r="E219"/>
  <c r="E218"/>
  <c r="J217"/>
  <c r="I217"/>
  <c r="H217"/>
  <c r="G217"/>
  <c r="F217"/>
  <c r="E217" s="1"/>
  <c r="J133"/>
  <c r="I133"/>
  <c r="H133"/>
  <c r="G133"/>
  <c r="F133"/>
  <c r="E138"/>
  <c r="E137"/>
  <c r="E136"/>
  <c r="E135"/>
  <c r="E134"/>
  <c r="E133"/>
  <c r="E132"/>
  <c r="E131"/>
  <c r="E130"/>
  <c r="E129"/>
  <c r="E128"/>
  <c r="J127"/>
  <c r="I127"/>
  <c r="H127"/>
  <c r="G127"/>
  <c r="F127"/>
  <c r="E126"/>
  <c r="E125"/>
  <c r="E124"/>
  <c r="E123"/>
  <c r="E122"/>
  <c r="J121"/>
  <c r="I121"/>
  <c r="H121"/>
  <c r="G121"/>
  <c r="F121"/>
  <c r="E44"/>
  <c r="E45"/>
  <c r="E46"/>
  <c r="E47"/>
  <c r="E48"/>
  <c r="E50"/>
  <c r="E51"/>
  <c r="E52"/>
  <c r="E53"/>
  <c r="E54"/>
  <c r="E56"/>
  <c r="E57"/>
  <c r="E58"/>
  <c r="E59"/>
  <c r="E60"/>
  <c r="E62"/>
  <c r="E63"/>
  <c r="E64"/>
  <c r="E65"/>
  <c r="E66"/>
  <c r="E74"/>
  <c r="E75"/>
  <c r="E76"/>
  <c r="E77"/>
  <c r="E78"/>
  <c r="E80"/>
  <c r="E81"/>
  <c r="E82"/>
  <c r="E83"/>
  <c r="E84"/>
  <c r="E86"/>
  <c r="E87"/>
  <c r="E88"/>
  <c r="E89"/>
  <c r="E90"/>
  <c r="E92"/>
  <c r="E93"/>
  <c r="E94"/>
  <c r="E95"/>
  <c r="E96"/>
  <c r="E98"/>
  <c r="E99"/>
  <c r="E100"/>
  <c r="E101"/>
  <c r="E102"/>
  <c r="E110"/>
  <c r="E111"/>
  <c r="E112"/>
  <c r="E113"/>
  <c r="E114"/>
  <c r="E116"/>
  <c r="E117"/>
  <c r="E118"/>
  <c r="E119"/>
  <c r="E120"/>
  <c r="E140"/>
  <c r="E141"/>
  <c r="E142"/>
  <c r="E143"/>
  <c r="E144"/>
  <c r="E146"/>
  <c r="E147"/>
  <c r="E148"/>
  <c r="E149"/>
  <c r="E150"/>
  <c r="E152"/>
  <c r="E153"/>
  <c r="E154"/>
  <c r="E155"/>
  <c r="E156"/>
  <c r="E158"/>
  <c r="E159"/>
  <c r="E160"/>
  <c r="E161"/>
  <c r="E162"/>
  <c r="E164"/>
  <c r="E165"/>
  <c r="E166"/>
  <c r="E167"/>
  <c r="E168"/>
  <c r="E170"/>
  <c r="E171"/>
  <c r="E172"/>
  <c r="E173"/>
  <c r="E174"/>
  <c r="E176"/>
  <c r="E177"/>
  <c r="E178"/>
  <c r="E179"/>
  <c r="E180"/>
  <c r="E182"/>
  <c r="E183"/>
  <c r="E184"/>
  <c r="E185"/>
  <c r="E186"/>
  <c r="E188"/>
  <c r="E189"/>
  <c r="E190"/>
  <c r="E191"/>
  <c r="E192"/>
  <c r="E194"/>
  <c r="E195"/>
  <c r="E196"/>
  <c r="E197"/>
  <c r="E198"/>
  <c r="E200"/>
  <c r="E201"/>
  <c r="E202"/>
  <c r="E203"/>
  <c r="E204"/>
  <c r="E206"/>
  <c r="E207"/>
  <c r="E208"/>
  <c r="E209"/>
  <c r="E210"/>
  <c r="E212"/>
  <c r="E213"/>
  <c r="E214"/>
  <c r="E215"/>
  <c r="E216"/>
  <c r="E230"/>
  <c r="E231"/>
  <c r="E232"/>
  <c r="E233"/>
  <c r="E234"/>
  <c r="E236"/>
  <c r="E237"/>
  <c r="E238"/>
  <c r="E239"/>
  <c r="E240"/>
  <c r="E242"/>
  <c r="E243"/>
  <c r="E244"/>
  <c r="E245"/>
  <c r="E246"/>
  <c r="E248"/>
  <c r="E249"/>
  <c r="E250"/>
  <c r="E251"/>
  <c r="E252"/>
  <c r="E254"/>
  <c r="E255"/>
  <c r="E256"/>
  <c r="E257"/>
  <c r="E258"/>
  <c r="E260"/>
  <c r="E261"/>
  <c r="E262"/>
  <c r="E263"/>
  <c r="E264"/>
  <c r="E266"/>
  <c r="E267"/>
  <c r="E268"/>
  <c r="E269"/>
  <c r="E270"/>
  <c r="E272"/>
  <c r="E273"/>
  <c r="E274"/>
  <c r="E275"/>
  <c r="E276"/>
  <c r="E284"/>
  <c r="E285"/>
  <c r="E286"/>
  <c r="E287"/>
  <c r="E288"/>
  <c r="E290"/>
  <c r="E291"/>
  <c r="E292"/>
  <c r="E293"/>
  <c r="E294"/>
  <c r="E302"/>
  <c r="E303"/>
  <c r="E304"/>
  <c r="E305"/>
  <c r="E306"/>
  <c r="E308"/>
  <c r="E309"/>
  <c r="E310"/>
  <c r="E311"/>
  <c r="E312"/>
  <c r="E314"/>
  <c r="E315"/>
  <c r="E316"/>
  <c r="E317"/>
  <c r="E318"/>
  <c r="E326"/>
  <c r="E327"/>
  <c r="E328"/>
  <c r="E329"/>
  <c r="E330"/>
  <c r="E332"/>
  <c r="E333"/>
  <c r="E334"/>
  <c r="E335"/>
  <c r="E336"/>
  <c r="E344"/>
  <c r="E345"/>
  <c r="E346"/>
  <c r="E347"/>
  <c r="E348"/>
  <c r="E350"/>
  <c r="E351"/>
  <c r="E352"/>
  <c r="E353"/>
  <c r="E354"/>
  <c r="E356"/>
  <c r="E357"/>
  <c r="E358"/>
  <c r="E359"/>
  <c r="E360"/>
  <c r="E42"/>
  <c r="E41"/>
  <c r="E40"/>
  <c r="E39"/>
  <c r="E38"/>
  <c r="F33"/>
  <c r="G33"/>
  <c r="H33"/>
  <c r="I33"/>
  <c r="J33"/>
  <c r="F34"/>
  <c r="G34"/>
  <c r="H34"/>
  <c r="I34"/>
  <c r="J34"/>
  <c r="F35"/>
  <c r="G35"/>
  <c r="H35"/>
  <c r="I35"/>
  <c r="J35"/>
  <c r="F36"/>
  <c r="G36"/>
  <c r="H36"/>
  <c r="I36"/>
  <c r="J36"/>
  <c r="G32"/>
  <c r="H32"/>
  <c r="I32"/>
  <c r="J32"/>
  <c r="F320"/>
  <c r="F68"/>
  <c r="E32"/>
  <c r="E11" i="18" l="1"/>
  <c r="G11" s="1"/>
  <c r="C11"/>
  <c r="D24"/>
  <c r="B11"/>
  <c r="H11"/>
  <c r="E35" i="10"/>
  <c r="E33"/>
  <c r="E34"/>
  <c r="E127"/>
  <c r="E121"/>
  <c r="E36"/>
  <c r="D11" i="18" l="1"/>
  <c r="F321" i="10"/>
  <c r="G321"/>
  <c r="H321"/>
  <c r="I321"/>
  <c r="J321"/>
  <c r="F322"/>
  <c r="G322"/>
  <c r="H322"/>
  <c r="I322"/>
  <c r="J322"/>
  <c r="F323"/>
  <c r="G323"/>
  <c r="H323"/>
  <c r="I323"/>
  <c r="J323"/>
  <c r="F324"/>
  <c r="G324"/>
  <c r="H324"/>
  <c r="I324"/>
  <c r="J324"/>
  <c r="G320"/>
  <c r="E320" s="1"/>
  <c r="H320"/>
  <c r="I320"/>
  <c r="J320"/>
  <c r="F339"/>
  <c r="G339"/>
  <c r="H339"/>
  <c r="I339"/>
  <c r="J339"/>
  <c r="F340"/>
  <c r="G340"/>
  <c r="H340"/>
  <c r="I340"/>
  <c r="J340"/>
  <c r="F341"/>
  <c r="G341"/>
  <c r="H341"/>
  <c r="I341"/>
  <c r="J341"/>
  <c r="F342"/>
  <c r="G342"/>
  <c r="H342"/>
  <c r="I342"/>
  <c r="J342"/>
  <c r="G338"/>
  <c r="H338"/>
  <c r="I338"/>
  <c r="J338"/>
  <c r="F319"/>
  <c r="H319"/>
  <c r="J319"/>
  <c r="J175"/>
  <c r="I175"/>
  <c r="H175"/>
  <c r="G175"/>
  <c r="F175"/>
  <c r="J85"/>
  <c r="I85"/>
  <c r="H85"/>
  <c r="G85"/>
  <c r="F85"/>
  <c r="F69"/>
  <c r="G69"/>
  <c r="G9" s="1"/>
  <c r="H69"/>
  <c r="I69"/>
  <c r="J69"/>
  <c r="F70"/>
  <c r="G70"/>
  <c r="H70"/>
  <c r="I70"/>
  <c r="J70"/>
  <c r="F71"/>
  <c r="G71"/>
  <c r="H71"/>
  <c r="I71"/>
  <c r="J71"/>
  <c r="F72"/>
  <c r="F12" s="1"/>
  <c r="G72"/>
  <c r="H72"/>
  <c r="I72"/>
  <c r="I12" s="1"/>
  <c r="J72"/>
  <c r="J12" s="1"/>
  <c r="G68"/>
  <c r="G8" s="1"/>
  <c r="H68"/>
  <c r="I68"/>
  <c r="J68"/>
  <c r="J355"/>
  <c r="I355"/>
  <c r="H355"/>
  <c r="G355"/>
  <c r="F355"/>
  <c r="J349"/>
  <c r="I349"/>
  <c r="H349"/>
  <c r="G349"/>
  <c r="F349"/>
  <c r="J343"/>
  <c r="I343"/>
  <c r="I337" s="1"/>
  <c r="H343"/>
  <c r="G343"/>
  <c r="G337" s="1"/>
  <c r="F343"/>
  <c r="J331"/>
  <c r="I331"/>
  <c r="H331"/>
  <c r="G331"/>
  <c r="F331"/>
  <c r="J325"/>
  <c r="I325"/>
  <c r="H325"/>
  <c r="G325"/>
  <c r="F325"/>
  <c r="J313"/>
  <c r="I313"/>
  <c r="H313"/>
  <c r="G313"/>
  <c r="F313"/>
  <c r="E313" s="1"/>
  <c r="J307"/>
  <c r="I307"/>
  <c r="H307"/>
  <c r="G307"/>
  <c r="F307"/>
  <c r="J301"/>
  <c r="I301"/>
  <c r="H301"/>
  <c r="G301"/>
  <c r="F301"/>
  <c r="J289"/>
  <c r="I289"/>
  <c r="H289"/>
  <c r="G289"/>
  <c r="F289"/>
  <c r="J283"/>
  <c r="J277" s="1"/>
  <c r="I283"/>
  <c r="H283"/>
  <c r="G283"/>
  <c r="F283"/>
  <c r="F277" s="1"/>
  <c r="J271"/>
  <c r="I271"/>
  <c r="H271"/>
  <c r="G271"/>
  <c r="F271"/>
  <c r="J265"/>
  <c r="I265"/>
  <c r="H265"/>
  <c r="G265"/>
  <c r="F265"/>
  <c r="J259"/>
  <c r="I259"/>
  <c r="H259"/>
  <c r="G259"/>
  <c r="F259"/>
  <c r="J253"/>
  <c r="I253"/>
  <c r="H253"/>
  <c r="G253"/>
  <c r="F253"/>
  <c r="J247"/>
  <c r="I247"/>
  <c r="H247"/>
  <c r="G247"/>
  <c r="F247"/>
  <c r="J241"/>
  <c r="I241"/>
  <c r="H241"/>
  <c r="G241"/>
  <c r="F241"/>
  <c r="J235"/>
  <c r="I235"/>
  <c r="H235"/>
  <c r="G235"/>
  <c r="F235"/>
  <c r="J229"/>
  <c r="J223" s="1"/>
  <c r="I229"/>
  <c r="H229"/>
  <c r="H223" s="1"/>
  <c r="G229"/>
  <c r="F229"/>
  <c r="J211"/>
  <c r="I211"/>
  <c r="H211"/>
  <c r="G211"/>
  <c r="F211"/>
  <c r="J205"/>
  <c r="I205"/>
  <c r="H205"/>
  <c r="G205"/>
  <c r="F205"/>
  <c r="J199"/>
  <c r="I199"/>
  <c r="H199"/>
  <c r="G199"/>
  <c r="F199"/>
  <c r="J193"/>
  <c r="I193"/>
  <c r="H193"/>
  <c r="G193"/>
  <c r="F193"/>
  <c r="J187"/>
  <c r="I187"/>
  <c r="H187"/>
  <c r="G187"/>
  <c r="F187"/>
  <c r="J181"/>
  <c r="I181"/>
  <c r="H181"/>
  <c r="G181"/>
  <c r="F181"/>
  <c r="J169"/>
  <c r="I169"/>
  <c r="H169"/>
  <c r="G169"/>
  <c r="F169"/>
  <c r="J163"/>
  <c r="I163"/>
  <c r="H163"/>
  <c r="G163"/>
  <c r="F163"/>
  <c r="J157"/>
  <c r="I157"/>
  <c r="H157"/>
  <c r="G157"/>
  <c r="F157"/>
  <c r="J151"/>
  <c r="I151"/>
  <c r="H151"/>
  <c r="G151"/>
  <c r="F151"/>
  <c r="J145"/>
  <c r="I145"/>
  <c r="H145"/>
  <c r="G145"/>
  <c r="F145"/>
  <c r="J139"/>
  <c r="I139"/>
  <c r="H139"/>
  <c r="G139"/>
  <c r="F139"/>
  <c r="J115"/>
  <c r="I115"/>
  <c r="H115"/>
  <c r="G115"/>
  <c r="F115"/>
  <c r="J109"/>
  <c r="J103" s="1"/>
  <c r="I109"/>
  <c r="H109"/>
  <c r="H103" s="1"/>
  <c r="G109"/>
  <c r="F109"/>
  <c r="N107" s="1"/>
  <c r="J97"/>
  <c r="I97"/>
  <c r="H97"/>
  <c r="G97"/>
  <c r="F97"/>
  <c r="J91"/>
  <c r="I91"/>
  <c r="H91"/>
  <c r="G91"/>
  <c r="F91"/>
  <c r="E91" s="1"/>
  <c r="J79"/>
  <c r="I79"/>
  <c r="H79"/>
  <c r="G79"/>
  <c r="F79"/>
  <c r="J73"/>
  <c r="J67" s="1"/>
  <c r="I73"/>
  <c r="H73"/>
  <c r="H67" s="1"/>
  <c r="G73"/>
  <c r="F73"/>
  <c r="F67" s="1"/>
  <c r="J61"/>
  <c r="I61"/>
  <c r="H61"/>
  <c r="G61"/>
  <c r="F61"/>
  <c r="J55"/>
  <c r="I55"/>
  <c r="H55"/>
  <c r="G55"/>
  <c r="F55"/>
  <c r="J49"/>
  <c r="I49"/>
  <c r="H49"/>
  <c r="G49"/>
  <c r="F49"/>
  <c r="J43"/>
  <c r="I43"/>
  <c r="H43"/>
  <c r="G43"/>
  <c r="F43"/>
  <c r="F37"/>
  <c r="G37"/>
  <c r="H37"/>
  <c r="I37"/>
  <c r="I31" s="1"/>
  <c r="J37"/>
  <c r="F8"/>
  <c r="H8"/>
  <c r="I8"/>
  <c r="J8"/>
  <c r="F9"/>
  <c r="H9"/>
  <c r="I9"/>
  <c r="J9"/>
  <c r="F10"/>
  <c r="G10"/>
  <c r="H10"/>
  <c r="I10"/>
  <c r="J10"/>
  <c r="F11"/>
  <c r="G11"/>
  <c r="H11"/>
  <c r="I11"/>
  <c r="J11"/>
  <c r="F223" l="1"/>
  <c r="G223"/>
  <c r="I223"/>
  <c r="H337"/>
  <c r="E331"/>
  <c r="J31"/>
  <c r="H31"/>
  <c r="G67"/>
  <c r="I67"/>
  <c r="E97"/>
  <c r="G103"/>
  <c r="I103"/>
  <c r="E145"/>
  <c r="E157"/>
  <c r="E169"/>
  <c r="E187"/>
  <c r="E211"/>
  <c r="E235"/>
  <c r="E247"/>
  <c r="E259"/>
  <c r="E271"/>
  <c r="I277"/>
  <c r="J337"/>
  <c r="H277"/>
  <c r="F337"/>
  <c r="E229"/>
  <c r="G277"/>
  <c r="F103"/>
  <c r="F31"/>
  <c r="G31"/>
  <c r="E8"/>
  <c r="E301"/>
  <c r="E283"/>
  <c r="E253"/>
  <c r="E241"/>
  <c r="E349"/>
  <c r="E199"/>
  <c r="E181"/>
  <c r="E163"/>
  <c r="E151"/>
  <c r="E339"/>
  <c r="E337"/>
  <c r="E9"/>
  <c r="E115"/>
  <c r="E193"/>
  <c r="E205"/>
  <c r="E265"/>
  <c r="E289"/>
  <c r="E307"/>
  <c r="E325"/>
  <c r="E343"/>
  <c r="E355"/>
  <c r="E68"/>
  <c r="E71"/>
  <c r="E69"/>
  <c r="E106"/>
  <c r="E228"/>
  <c r="E226"/>
  <c r="E282"/>
  <c r="E280"/>
  <c r="E338"/>
  <c r="E341"/>
  <c r="E323"/>
  <c r="E321"/>
  <c r="E73"/>
  <c r="E139"/>
  <c r="E70"/>
  <c r="E175"/>
  <c r="E104"/>
  <c r="E107"/>
  <c r="E224"/>
  <c r="E227"/>
  <c r="E225"/>
  <c r="E278"/>
  <c r="E281"/>
  <c r="E279"/>
  <c r="E342"/>
  <c r="E340"/>
  <c r="E324"/>
  <c r="E322"/>
  <c r="I319"/>
  <c r="G319"/>
  <c r="E319" s="1"/>
  <c r="E109"/>
  <c r="H12"/>
  <c r="E108"/>
  <c r="E61"/>
  <c r="E79"/>
  <c r="E85"/>
  <c r="E55"/>
  <c r="E49"/>
  <c r="H7"/>
  <c r="E43"/>
  <c r="E72"/>
  <c r="G12"/>
  <c r="E12" s="1"/>
  <c r="E67"/>
  <c r="E37"/>
  <c r="E10"/>
  <c r="E11"/>
  <c r="I7"/>
  <c r="J7"/>
  <c r="F7"/>
  <c r="G7" l="1"/>
  <c r="E7" s="1"/>
  <c r="E277"/>
  <c r="E223"/>
  <c r="E103"/>
  <c r="E31"/>
  <c r="N10" i="26" l="1"/>
  <c r="N11" s="1"/>
  <c r="O10" l="1"/>
  <c r="O11" s="1"/>
</calcChain>
</file>

<file path=xl/sharedStrings.xml><?xml version="1.0" encoding="utf-8"?>
<sst xmlns="http://schemas.openxmlformats.org/spreadsheetml/2006/main" count="1946" uniqueCount="635">
  <si>
    <t>1.</t>
  </si>
  <si>
    <t>2.</t>
  </si>
  <si>
    <t>3.</t>
  </si>
  <si>
    <t>4.</t>
  </si>
  <si>
    <t>5.</t>
  </si>
  <si>
    <t>6.</t>
  </si>
  <si>
    <t>7.</t>
  </si>
  <si>
    <t>Федеральный бюджет</t>
  </si>
  <si>
    <t>Итого</t>
  </si>
  <si>
    <t>Заместитель главы администрации</t>
  </si>
  <si>
    <t>№ п/п</t>
  </si>
  <si>
    <t>Единица измерения</t>
  </si>
  <si>
    <t xml:space="preserve">Базовое значение показателя </t>
  </si>
  <si>
    <t>Планируемое значение показателя по годам реализации</t>
  </si>
  <si>
    <t>20__ год  планового периода</t>
  </si>
  <si>
    <t>Ответственный исполнитель, соисполнитель, участник</t>
  </si>
  <si>
    <r>
      <t>I.</t>
    </r>
    <r>
      <rPr>
        <b/>
        <sz val="7"/>
        <color theme="1"/>
        <rFont val="Times New Roman"/>
        <family val="1"/>
        <charset val="204"/>
      </rPr>
      <t xml:space="preserve">                     </t>
    </r>
    <r>
      <rPr>
        <b/>
        <sz val="7.5"/>
        <color theme="1"/>
        <rFont val="Times New Roman"/>
        <family val="1"/>
        <charset val="204"/>
      </rPr>
      <t>ПРОЕКТНАЯ ЧАСТЬ</t>
    </r>
  </si>
  <si>
    <t>1.1.</t>
  </si>
  <si>
    <t>1.2.</t>
  </si>
  <si>
    <t>1.3.</t>
  </si>
  <si>
    <t>2.1.</t>
  </si>
  <si>
    <t>2.2.</t>
  </si>
  <si>
    <t>2.3.</t>
  </si>
  <si>
    <t>…</t>
  </si>
  <si>
    <r>
      <t>II.</t>
    </r>
    <r>
      <rPr>
        <b/>
        <sz val="7"/>
        <color theme="1"/>
        <rFont val="Times New Roman"/>
        <family val="1"/>
        <charset val="204"/>
      </rPr>
      <t xml:space="preserve">                   </t>
    </r>
    <r>
      <rPr>
        <b/>
        <sz val="7.5"/>
        <color theme="1"/>
        <rFont val="Times New Roman"/>
        <family val="1"/>
        <charset val="204"/>
      </rPr>
      <t>ПРОЦЕССНАЯ ЧАСТЬ</t>
    </r>
  </si>
  <si>
    <t>Наименование структурного элемента</t>
  </si>
  <si>
    <t>Источники финансирования</t>
  </si>
  <si>
    <t xml:space="preserve">Годы реализации </t>
  </si>
  <si>
    <t>Объем финансирования по годам (тыс. руб.)</t>
  </si>
  <si>
    <t>Первый год планового периода</t>
  </si>
  <si>
    <t>Второй год планового периода</t>
  </si>
  <si>
    <t>Третий год планового периода</t>
  </si>
  <si>
    <t>N-ый год планового периода</t>
  </si>
  <si>
    <t>Итого по муниципальной программе</t>
  </si>
  <si>
    <t xml:space="preserve">20__ - </t>
  </si>
  <si>
    <t>20___ г.г.</t>
  </si>
  <si>
    <t>Бюджет ЛО</t>
  </si>
  <si>
    <t>Бюджет ГМР</t>
  </si>
  <si>
    <t>Внебюджетные источники</t>
  </si>
  <si>
    <r>
      <t>I.</t>
    </r>
    <r>
      <rPr>
        <b/>
        <sz val="7"/>
        <color theme="1"/>
        <rFont val="Times New Roman"/>
        <family val="1"/>
        <charset val="204"/>
      </rPr>
      <t xml:space="preserve">                     </t>
    </r>
    <r>
      <rPr>
        <b/>
        <sz val="8"/>
        <color theme="1"/>
        <rFont val="Times New Roman"/>
        <family val="1"/>
        <charset val="204"/>
      </rPr>
      <t>ПРОЕКТНАЯ ЧАСТЬ</t>
    </r>
  </si>
  <si>
    <t>НАЗВАНИЕ ПРОЕКТА</t>
  </si>
  <si>
    <t xml:space="preserve">Мероприятие </t>
  </si>
  <si>
    <r>
      <t>II.</t>
    </r>
    <r>
      <rPr>
        <b/>
        <sz val="7"/>
        <color theme="1"/>
        <rFont val="Times New Roman"/>
        <family val="1"/>
        <charset val="204"/>
      </rPr>
      <t xml:space="preserve">                   </t>
    </r>
    <r>
      <rPr>
        <b/>
        <sz val="8"/>
        <color theme="1"/>
        <rFont val="Times New Roman"/>
        <family val="1"/>
        <charset val="204"/>
      </rPr>
      <t>ПРОЦЕССНАЯ ЧАСТЬ</t>
    </r>
  </si>
  <si>
    <t>% выполнения от годового плана</t>
  </si>
  <si>
    <t>ПРОЕКТНАЯ ЧАСТЬ</t>
  </si>
  <si>
    <t>ПРОЦЕССНАЯ ЧАСТЬ</t>
  </si>
  <si>
    <t>ПОЯСНИТЕЛЬНАЯ ЗАПИСКА</t>
  </si>
  <si>
    <t>(наименование муниципальной программы)</t>
  </si>
  <si>
    <t xml:space="preserve">Наименование программы, подпрограммы, проекта, мероприятия </t>
  </si>
  <si>
    <t>(с указанием порядкового номера)</t>
  </si>
  <si>
    <t>20____год</t>
  </si>
  <si>
    <t>план</t>
  </si>
  <si>
    <t>факт</t>
  </si>
  <si>
    <t>% исполнения</t>
  </si>
  <si>
    <t>Итого по Комплексу 1 процессных мероприятий</t>
  </si>
  <si>
    <t>Итого по Комплексу 2 процессных мероприятий</t>
  </si>
  <si>
    <r>
      <t xml:space="preserve">                                                                                                                                </t>
    </r>
    <r>
      <rPr>
        <i/>
        <sz val="7"/>
        <color theme="1"/>
        <rFont val="Times New Roman"/>
        <family val="1"/>
        <charset val="204"/>
      </rPr>
      <t>Фамилия И.О.                                                                                                          дата                                                                           подпись</t>
    </r>
  </si>
  <si>
    <t xml:space="preserve">АНАЛИТИЧЕСКАЯ ЗАПИСКА </t>
  </si>
  <si>
    <t>В том числе по муниципальным программам (муниципальные программы отразить в порядке убывания  исполнения (%)):</t>
  </si>
  <si>
    <t>№</t>
  </si>
  <si>
    <t>Наименование муниципальной  программы</t>
  </si>
  <si>
    <t>Средства бюджета Гатчинского муниципального района</t>
  </si>
  <si>
    <t>Средства бюджета Ленинградской области</t>
  </si>
  <si>
    <t>Средства Федерального бюджета</t>
  </si>
  <si>
    <t>Оценка недвижимости, признание прав и регулирование отношений по муниципальной собственности</t>
  </si>
  <si>
    <t>количество проведенных мероприятий по оценке недвижимости</t>
  </si>
  <si>
    <t>ед</t>
  </si>
  <si>
    <t>(на момент формирования  программы) 2020год</t>
  </si>
  <si>
    <t>2021 год  планового периода</t>
  </si>
  <si>
    <t>20 22год  планового периода</t>
  </si>
  <si>
    <t>2023год  планового периода</t>
  </si>
  <si>
    <t>кол-во подготовленных документов по межеванию для постановки на кадастровый учет зем.участков</t>
  </si>
  <si>
    <t>ед.</t>
  </si>
  <si>
    <t>кол-во подготовленных технических планов объектов и сооружений</t>
  </si>
  <si>
    <t xml:space="preserve"> - количество организованных сельскохозяйственных ярмарок (семинаров); </t>
  </si>
  <si>
    <t xml:space="preserve"> -количество граждан, обратившихся с заявлением на приобретение комбикормов</t>
  </si>
  <si>
    <t>1.4.</t>
  </si>
  <si>
    <t>1.5.</t>
  </si>
  <si>
    <t>шт</t>
  </si>
  <si>
    <t>обеспеченность нас.пунктов противопожарными емкостями и водоемами</t>
  </si>
  <si>
    <t>%</t>
  </si>
  <si>
    <t>Количество мероприятий в области профилактики экстремизма и терроризма</t>
  </si>
  <si>
    <t>Ед.</t>
  </si>
  <si>
    <t>устные беседы с дошкольниками и учащимися средней школы</t>
  </si>
  <si>
    <t>кол-во ДТП с участием детей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</si>
  <si>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8"/>
        <color theme="1"/>
        <rFont val="Times New Roman"/>
        <family val="1"/>
        <charset val="204"/>
      </rPr>
      <t xml:space="preserve">Комплекс процессных мероприятий "Обеспечение безопасности на территории  МО Войсковицкое сельское поселение "  </t>
    </r>
  </si>
  <si>
    <t>мероприятия</t>
  </si>
  <si>
    <t>установка дорожных знаков</t>
  </si>
  <si>
    <t>Кв.м</t>
  </si>
  <si>
    <t>Оплата услуг ЖКХ</t>
  </si>
  <si>
    <t xml:space="preserve">мероприятия </t>
  </si>
  <si>
    <t>Приобретение и установка счетчиков учета воды и тепла</t>
  </si>
  <si>
    <t>Взнос  за капитальный ремонт  общего имущества в МКД,  включенных  в региональную адресную программу капитального ремонта многоквартирных домов Лен. обл.</t>
  </si>
  <si>
    <t>Оплата коммунальных услуг</t>
  </si>
  <si>
    <t>км</t>
  </si>
  <si>
    <t>протяжееность  сетей ул.освещения</t>
  </si>
  <si>
    <t>Шт</t>
  </si>
  <si>
    <t xml:space="preserve">Количество приобретенного посадочного материала для озеленения территории </t>
  </si>
  <si>
    <t>Уборка территорий кладбищ.</t>
  </si>
  <si>
    <t>кв.м.</t>
  </si>
  <si>
    <t>тыс.руб.</t>
  </si>
  <si>
    <t>Кол-во денежных средств на содержание работников по благоустройству</t>
  </si>
  <si>
    <t>Приобретениеэнергосберегающих ламп  для освещения улиц</t>
  </si>
  <si>
    <t>Ликвидация несанкционированных свалок</t>
  </si>
  <si>
    <t xml:space="preserve">Мероприятия в рамках областного закона ОЗ№3-ОЗ от 15.01.18г обустройство ул.освещения </t>
  </si>
  <si>
    <t xml:space="preserve">кол-во реализ.проектов </t>
  </si>
  <si>
    <t>Количество культурно-массовых, зрелищных мероприятий досуговой направленности разных форм</t>
  </si>
  <si>
    <t>Количество посетителей данных мероприятий</t>
  </si>
  <si>
    <t>Чел.</t>
  </si>
  <si>
    <t>Увеличение стоимости основных средств</t>
  </si>
  <si>
    <t>Тыс. руб.</t>
  </si>
  <si>
    <t>Количество посещений</t>
  </si>
  <si>
    <t>Обращаемость = Книговыдача/ Книжный фонд</t>
  </si>
  <si>
    <t>Раз</t>
  </si>
  <si>
    <t>1,2=15740/12637</t>
  </si>
  <si>
    <t>Книжный фонд</t>
  </si>
  <si>
    <t>Кол-во экземп</t>
  </si>
  <si>
    <t xml:space="preserve">Количество культурно-массовых мероприятий к праздничным и памятным датам </t>
  </si>
  <si>
    <t>кол-во награжденных граждан за выдающиеся способности</t>
  </si>
  <si>
    <t>чел.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</si>
  <si>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8"/>
        <color theme="1"/>
        <rFont val="Times New Roman"/>
        <family val="1"/>
        <charset val="204"/>
      </rPr>
      <t>Комплекс процессных мероприятий "Развитие культуры, организация праздничных мероприятий  на территории МО Войсковицкое  сельское поселение"</t>
    </r>
  </si>
  <si>
    <t xml:space="preserve">ед. </t>
  </si>
  <si>
    <t>Количество участников данных мероприятий</t>
  </si>
  <si>
    <t>Количество занятых трудом несовершеннолетних граждан</t>
  </si>
  <si>
    <t>Количество благоустроенных территорий</t>
  </si>
  <si>
    <t xml:space="preserve">Обработка заросших площадей  борщевиком Сосновского </t>
  </si>
  <si>
    <t>Га</t>
  </si>
  <si>
    <t xml:space="preserve">Оценка эффективности мероприятий по хим.обработке территорий </t>
  </si>
  <si>
    <t>1.5.1.</t>
  </si>
  <si>
    <t>1.5.2.</t>
  </si>
  <si>
    <t>2.4.</t>
  </si>
  <si>
    <t>2.5.1.</t>
  </si>
  <si>
    <t>2.5.2.</t>
  </si>
  <si>
    <t>2.5.</t>
  </si>
  <si>
    <t>4.1.1.</t>
  </si>
  <si>
    <t>4.1.2.</t>
  </si>
  <si>
    <t>4.1.3.</t>
  </si>
  <si>
    <t>4.3.1.</t>
  </si>
  <si>
    <t>4.3.2.</t>
  </si>
  <si>
    <t>4.5.</t>
  </si>
  <si>
    <t>Кол-во работников культуры, получающие выплаты стимулирующего характера</t>
  </si>
  <si>
    <t>Кол-во работников библиотек, получающие выплаты стимулирующего характера</t>
  </si>
  <si>
    <t>4.6.</t>
  </si>
  <si>
    <t>4.7.</t>
  </si>
  <si>
    <t>6.1.</t>
  </si>
  <si>
    <t>6.2.</t>
  </si>
  <si>
    <t>7.1.</t>
  </si>
  <si>
    <t>7.3.</t>
  </si>
  <si>
    <t>5.2.</t>
  </si>
  <si>
    <t>5.4.</t>
  </si>
  <si>
    <t>5.5.</t>
  </si>
  <si>
    <t>5.6.</t>
  </si>
  <si>
    <t>Муниципальная программа "Социально-экономическое развитие МО Войсковицкое сельское поселение Гатчинского муниципального района Ленинградской области"</t>
  </si>
  <si>
    <t>"Социально-экономическое развитие МО Войсковицкое сельское поселение Гатчинского муниципального района Ленинградской области"</t>
  </si>
  <si>
    <r>
      <t xml:space="preserve">Количество спортивно-массовых мероприятий в рамках </t>
    </r>
    <r>
      <rPr>
        <u/>
        <sz val="8"/>
        <color theme="1"/>
        <rFont val="Times New Roman"/>
        <family val="1"/>
        <charset val="204"/>
      </rPr>
      <t>мун.задания</t>
    </r>
  </si>
  <si>
    <r>
      <t xml:space="preserve">Количество действующих спортивных клубов в рамках </t>
    </r>
    <r>
      <rPr>
        <u/>
        <sz val="8"/>
        <color theme="1"/>
        <rFont val="Times New Roman"/>
        <family val="1"/>
        <charset val="204"/>
      </rPr>
      <t>мун.задания</t>
    </r>
  </si>
  <si>
    <r>
      <t xml:space="preserve">Количество мероприятий для молодежи в рамках </t>
    </r>
    <r>
      <rPr>
        <u/>
        <sz val="8"/>
        <color theme="1"/>
        <rFont val="Times New Roman"/>
        <family val="1"/>
        <charset val="204"/>
      </rPr>
      <t>мун.задания</t>
    </r>
  </si>
  <si>
    <t>План реализации муниципальной программы "Социально-экономическое развитие МО Войсковицкое сельское поселение Гатчинского муниципального района Ленинградской области"</t>
  </si>
  <si>
    <t>Владение, пользование и распоряжение имуществом, находящимся в муниципальной собственности поселения</t>
  </si>
  <si>
    <t>Комплекс процессных мероприятий "Стимулирование экономической активности на территории МО Войсковицкое сельское поселение"</t>
  </si>
  <si>
    <t>Мероприятия в области строительства, архитектуры и градостроительства</t>
  </si>
  <si>
    <t>Мероприятия по развитию и поддержке предпринимательства;</t>
  </si>
  <si>
    <t xml:space="preserve">Содействие созданию условий для развития сельского хозяйства   </t>
  </si>
  <si>
    <t xml:space="preserve">Комплекс процессных мероприятий "Обеспечение безопасности на территории  МО Войсковицкое сельское поселение "      </t>
  </si>
  <si>
    <t xml:space="preserve">Проведение мероприятий по гражданской обороне;         </t>
  </si>
  <si>
    <t xml:space="preserve">Предупреждение и ликвидация последствий чрезвычайных ситуаций и стихийных бедствий природного и техногенного характера;           </t>
  </si>
  <si>
    <t xml:space="preserve">Профилактика терроризма и экстремизма 
</t>
  </si>
  <si>
    <t xml:space="preserve"> Мероприятия по формированию законопослушного поведения участников дорожного движения         </t>
  </si>
  <si>
    <t xml:space="preserve">Коплекс процессных мероприятий "Жилищно-коммунальное хозяйство, содержание автомобильных дорог и благоустройство территории МО Войсковицкое сельское поселение"  </t>
  </si>
  <si>
    <t xml:space="preserve">Строительство и содержание автомобильных дорог и инженерных сооружений на них в границахз МО                       </t>
  </si>
  <si>
    <t>Обеспечение безопасности дорожного движения;</t>
  </si>
  <si>
    <t xml:space="preserve">Мероприятия в области жилищного хозяйства   </t>
  </si>
  <si>
    <t>Мероприятия  по энергосбережению и повышению энергоэффективности</t>
  </si>
  <si>
    <t xml:space="preserve">Мероприятия в области коммунального хозяйств  </t>
  </si>
  <si>
    <t xml:space="preserve">Мероприятия по организации и содержанию мест захоронений            </t>
  </si>
  <si>
    <t xml:space="preserve">2021 - </t>
  </si>
  <si>
    <t>2023 г.г.</t>
  </si>
  <si>
    <t>  Комплекс процессных мероприятий "Развитие культуры, организация праздничных мероприятий  на территории МО Войсковицкое  сельское поселение"</t>
  </si>
  <si>
    <t>Обеспечение деятельности подведомственных учреждений культуры</t>
  </si>
  <si>
    <t xml:space="preserve">Субсидии бюджетным учреждениям на иные цели     </t>
  </si>
  <si>
    <t xml:space="preserve"> Обеспечение деятельности библиотек</t>
  </si>
  <si>
    <t xml:space="preserve">Проведение культурно-массовых мероприятий к праздничным и памятным датам (в рамках мун.задания) </t>
  </si>
  <si>
    <t xml:space="preserve">Строительство и реконструкция спортивных сооружений </t>
  </si>
  <si>
    <t>Коплекс процессных мероприятий " Формирование комфортной  городской среды на территории МО Войсковицкое сельское поселение"</t>
  </si>
  <si>
    <t>Повышение уровня благоустройства территории МО Войсковицкое сельское поселение</t>
  </si>
  <si>
    <t>Повышение уровня вовлеченности заинтересованных граждан, организаций в реализацию мероприятий  по благоустройству территории МО Войсковицкое сельское поселение</t>
  </si>
  <si>
    <t xml:space="preserve"> Коплекс процессных мероприятий "Комплексное развитие сельских территорий  МО Войсковицкое сельское поселение"</t>
  </si>
  <si>
    <t xml:space="preserve"> Мероприятия по обеспечению первичных мер пожарной безопасности; 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</si>
  <si>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</si>
  <si>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</si>
  <si>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</si>
  <si>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</si>
  <si>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</si>
  <si>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</si>
  <si>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</si>
  <si>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</si>
  <si>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</si>
  <si>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</si>
  <si>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</si>
  <si>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</si>
  <si>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</si>
  <si>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</si>
  <si>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4.1.</t>
  </si>
  <si>
    <t>4.2.</t>
  </si>
  <si>
    <t>4.3.</t>
  </si>
  <si>
    <t>4.4.</t>
  </si>
  <si>
    <t>4.8.</t>
  </si>
  <si>
    <t>5.1.</t>
  </si>
  <si>
    <t>5.3.</t>
  </si>
  <si>
    <t>7.2.</t>
  </si>
  <si>
    <t>Сведения о показателях (индикаторах) муниципальной программы "Социально-экономическое развитие МО Войсковицкое сельское поселение Гатчинского муниципального района Ленинградской области"</t>
  </si>
  <si>
    <t>Местный бюджет</t>
  </si>
  <si>
    <t>2021 - 2023гг</t>
  </si>
  <si>
    <t>Мероприятия по озеленению территории поселения</t>
  </si>
  <si>
    <t>3.15.</t>
  </si>
  <si>
    <t>Ведущий специалист администрации по земельным вопросам</t>
  </si>
  <si>
    <t>экономист администрации</t>
  </si>
  <si>
    <t>Специалист 1 категории администрации</t>
  </si>
  <si>
    <t>Директор МБУК "Войсковицкий центр культуры и спорта"</t>
  </si>
  <si>
    <t>Количественные и /или качественные целевые показатели, характеризующие достижение целей и решение задач</t>
  </si>
  <si>
    <t xml:space="preserve">Базовое значение индикатора  </t>
  </si>
  <si>
    <t>(на начало реализации муниципальной программы)</t>
  </si>
  <si>
    <t>20___ год</t>
  </si>
  <si>
    <t>Плановое значение индикатора,</t>
  </si>
  <si>
    <t>Ипn</t>
  </si>
  <si>
    <t>Фактическое значение индикатора,</t>
  </si>
  <si>
    <t>Ифn</t>
  </si>
  <si>
    <t>Уровень достижения индикатора</t>
  </si>
  <si>
    <t>(название муниципальной программы)</t>
  </si>
  <si>
    <t xml:space="preserve">       </t>
  </si>
  <si>
    <t>Показатели:</t>
  </si>
  <si>
    <t xml:space="preserve"> В случае если,  принято решение об изменении планового значения показателя муниципальной программы (подпрограммы), то в аналитической записке необходимо отразить причину изменения планового значения (например: сокращение финансирования по мероприятию, которое выполняется с целью достижения данного показателя (данных показателей)).</t>
  </si>
  <si>
    <t>Приложение 3</t>
  </si>
  <si>
    <t>Приложение 4</t>
  </si>
  <si>
    <t>Приложение 8</t>
  </si>
  <si>
    <t>к итоговому комплексному отчету о выполнении Плана реализации "Социально-экономическое развитие МО Войсковицкое сельское поселение Гатчинского муниципального района Ленинградской области"</t>
  </si>
  <si>
    <t xml:space="preserve">Источники финансирования согласно годовому плану </t>
  </si>
  <si>
    <t>Наименование показателя (индикатора)</t>
  </si>
  <si>
    <t>местный бюджет</t>
  </si>
  <si>
    <t>Всего за годы реализации программы</t>
  </si>
  <si>
    <t>2021 - 2023</t>
  </si>
  <si>
    <t xml:space="preserve">Содержание и уборка автомобильных дорог                     </t>
  </si>
  <si>
    <t xml:space="preserve">Ремонт автомобильных дорог общего пользования местного значения
</t>
  </si>
  <si>
    <t>Поддержка развития инфраструктуры муниципального значения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</si>
  <si>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</si>
  <si>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</si>
  <si>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</si>
  <si>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 xml:space="preserve">Организация уличного освещения     </t>
  </si>
  <si>
    <t xml:space="preserve">Мероприятия в области благоустройства   </t>
  </si>
  <si>
    <t xml:space="preserve">Сбор и удаление твердых коммунальных отходов (ТКО) с несанкционированных свалок 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</si>
  <si>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(конт.площ.)</t>
  </si>
  <si>
    <t>Поддержка развития общественной инфраструктуры муниципального значения</t>
  </si>
  <si>
    <t xml:space="preserve">Обеспечение деятельности подведомственных учреждений физкультуры и спорта </t>
  </si>
  <si>
    <t xml:space="preserve">Организация и проведение мероприятий в области физической культуры и спорта                              </t>
  </si>
  <si>
    <t xml:space="preserve">Мероприятия по обустройству детских, игровых и спортивных площадок </t>
  </si>
  <si>
    <t xml:space="preserve">Организация и проведение культурно-массовых молодежных мероприятий </t>
  </si>
  <si>
    <t xml:space="preserve">Реализация комплекса мер по профилактике девиантного поведения молодежи и трудовой адаптации несовершеннолетних </t>
  </si>
  <si>
    <t>Реализация мероприятий по борьбе с борщевиком Сосновского на территориях муниципальных образований Ленинградской области</t>
  </si>
  <si>
    <t xml:space="preserve">Реализация мерприятий по Капитальному ремонту объектов государственной (муниципальной) собственности
</t>
  </si>
  <si>
    <t xml:space="preserve">Мероприятия по обустройству детских, игровых  площадок </t>
  </si>
  <si>
    <t xml:space="preserve">Мероприятия в области владения, пользования и распоряжения имуществом, находящимся в муниципальной собственности </t>
  </si>
  <si>
    <t xml:space="preserve">Мероприятия в области строительства, архитектуры и градостроительства 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</si>
  <si>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(ДК)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</si>
  <si>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(Библиотека)</t>
  </si>
  <si>
    <t>0409</t>
  </si>
  <si>
    <t>3.16.</t>
  </si>
  <si>
    <t>3.17.</t>
  </si>
  <si>
    <t>3.18.</t>
  </si>
  <si>
    <t>3.19.</t>
  </si>
  <si>
    <t>500/0</t>
  </si>
  <si>
    <t>0/1</t>
  </si>
  <si>
    <t>количество приобретенных обучающих и информационнах материалов/стендов  для СМП</t>
  </si>
  <si>
    <t>3.1</t>
  </si>
  <si>
    <t>3.2.1</t>
  </si>
  <si>
    <t>3.2.2</t>
  </si>
  <si>
    <t>3.3</t>
  </si>
  <si>
    <t xml:space="preserve"> ремонт автомобильных дорог общего пользования местного значения</t>
  </si>
  <si>
    <t>Поддержка развития общественой инфраструктуры муниципального значения</t>
  </si>
  <si>
    <t>3.4</t>
  </si>
  <si>
    <t>3.5</t>
  </si>
  <si>
    <t>3.6</t>
  </si>
  <si>
    <t>Мероприятия  в целях реализации областного закона от 15 января 2018 года № 3-оз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</si>
  <si>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</si>
  <si>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</si>
  <si>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</si>
  <si>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</si>
  <si>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</si>
  <si>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</si>
  <si>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</si>
  <si>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</si>
  <si>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</si>
  <si>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</si>
  <si>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</si>
  <si>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</si>
  <si>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 xml:space="preserve">Куб м </t>
  </si>
  <si>
    <t>Мероприятия в целях реализации областного закона от 28 декабря 2018 года № 147-оз</t>
  </si>
  <si>
    <t>кол-во реализванных мероприятий</t>
  </si>
  <si>
    <t>Количество клубных формирований</t>
  </si>
  <si>
    <t>4.3.3.</t>
  </si>
  <si>
    <t xml:space="preserve">Количество построенных и прошедших реконструкцию спортивных сооружений </t>
  </si>
  <si>
    <t>Количество обустроенных спортивных площадок</t>
  </si>
  <si>
    <t>комплекс мероприятий</t>
  </si>
  <si>
    <t>4.5.1.</t>
  </si>
  <si>
    <t>4.5.2.</t>
  </si>
  <si>
    <t>4.6.1.</t>
  </si>
  <si>
    <t>4.6.2.</t>
  </si>
  <si>
    <t>шт/ед</t>
  </si>
  <si>
    <t xml:space="preserve">1.       Комплекс процессных мероприятий "Стимулирование экономической активности на территории МО Войсковицкое сельское поселение"  </t>
  </si>
  <si>
    <t>Ремонт автомобильных дорог общего пользования местного значения</t>
  </si>
  <si>
    <t>Проведение культурно-массовых мероприятий к праздничным и памятным датам</t>
  </si>
  <si>
    <t>1.1. Оценка недвижимости, признание прав и регулирование отношений по муниципальной собственности</t>
  </si>
  <si>
    <t>1.2.Владение, пользование и распоряжение имуществом, находящимся в муниципальной собственности поселения</t>
  </si>
  <si>
    <t>1.3.Мероприятия в области строительства, архитектуры и градостроительства</t>
  </si>
  <si>
    <t>1.4. Мероприятия по развитию и поддержке предпринимательства;</t>
  </si>
  <si>
    <t xml:space="preserve">1.5. Содействие созданию условий для развития сельского хозяйства   </t>
  </si>
  <si>
    <t>1. Комплекс процессных мероприятий "Стимулирование экономической активности на территории МО Войсковицкое сельское поселение"</t>
  </si>
  <si>
    <t xml:space="preserve">2. Комплекс процессных мероприятий "Обеспечение безопасности на территории  МО Войсковицкое сельское поселение "    </t>
  </si>
  <si>
    <t xml:space="preserve">2.1. Проведение мероприятий по гражданской обороне;   </t>
  </si>
  <si>
    <t xml:space="preserve">2.2. Предупреждение и ликвидация последствий чрезвычайных ситуаций и стихийных бедствий природного и техногенного характера;           </t>
  </si>
  <si>
    <t xml:space="preserve">2.3.  Мероприятия по обеспечению первичных мер пожарной безопасности; </t>
  </si>
  <si>
    <t xml:space="preserve">2.4. Профилактика терроризма и экстремизма </t>
  </si>
  <si>
    <t xml:space="preserve">2.5. Мероприятия по формированию законопослушного поведения участников дорожного движения         </t>
  </si>
  <si>
    <t xml:space="preserve">3. Коплекс процессных мероприятий "Жилищно-коммунальное хозяйство, содержание автомобильных дорог и благоустройство территории МО Войсковицкое сельское поселение"    </t>
  </si>
  <si>
    <t xml:space="preserve">3.1. Строительство и содержание автомобильных дорог и инженерных сооружений на них в границахз МО                       </t>
  </si>
  <si>
    <t>3.2. Обеспечение безопасности дорожного движения;</t>
  </si>
  <si>
    <t>3.3. Ремонт автомобильных дорог общего пользования местного значения</t>
  </si>
  <si>
    <t>3.5. Мероприятия 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</si>
  <si>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3.13. Мероприятия по организации и содержанию мест захоронений            </t>
  </si>
  <si>
    <t xml:space="preserve">3.14. Мероприятия в области благоустройства   </t>
  </si>
  <si>
    <t xml:space="preserve">3.16. Сбор и удаление твердых коммунальных отходов (ТКО) с несанкционированных свалок </t>
  </si>
  <si>
    <t>3.17. 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(конт.площ.)</t>
  </si>
  <si>
    <t>3.18. Мероприятия 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</si>
  <si>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3.19. Поддержка развития общественной инфраструктуры муниципального значения</t>
  </si>
  <si>
    <t>4.  Комплекс процессных мероприятий "Развитие культуры, организация праздничных мероприятий  на территории МО Войсковицкое  сельское поселение"</t>
  </si>
  <si>
    <t>4.1. Обеспечение деятельности подведомственных учреждений культуры</t>
  </si>
  <si>
    <t>4.2. Субсидии бюджетным учреждениям на иные цели</t>
  </si>
  <si>
    <t>4.3.  Обеспечение деятельности библиотек</t>
  </si>
  <si>
    <t xml:space="preserve">4.4. Субсидии бюджетным учреждениям на иные цели     </t>
  </si>
  <si>
    <t>4.5. Проведение культурно-массовых мероприятий к праздничным и памятным датам</t>
  </si>
  <si>
    <t xml:space="preserve">4.6. Субсидии бюджетным учреждениям на иные цели </t>
  </si>
  <si>
    <t>4.7. 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(ДК)</t>
  </si>
  <si>
    <t>4.8. 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(Библиотека)</t>
  </si>
  <si>
    <t xml:space="preserve">5.1. Обеспечение деятельности подведомственных учреждений физкультуры и спорта </t>
  </si>
  <si>
    <t xml:space="preserve">5.2. Организация и проведение мероприятий в области физической культуры и спорта                              </t>
  </si>
  <si>
    <t xml:space="preserve">5.3. Организация и проведение культурно-массовых молодежных мероприятий </t>
  </si>
  <si>
    <t xml:space="preserve">5.4. Реализация комплекса мер по профилактике девиантного поведения молодежи и трудовой адаптации несовершеннолетних </t>
  </si>
  <si>
    <t xml:space="preserve">5.5. Строительство и реконструкция спортивных сооружений </t>
  </si>
  <si>
    <t xml:space="preserve">5.6. Мероприятия по обустройству детских, игровых и спортивных площадок </t>
  </si>
  <si>
    <t>Приобретение услуг по нанесению разметки парковочных мест, приобретение дорожных знаков</t>
  </si>
  <si>
    <t>разметка парковочных мест</t>
  </si>
  <si>
    <t>мероприятие</t>
  </si>
  <si>
    <t>3.4. Поддержка развития инфраструктуры муниципального значения</t>
  </si>
  <si>
    <t>Оплата жилищных услуг за свободное жилье</t>
  </si>
  <si>
    <t xml:space="preserve">Оплата за отопление свободного жилого фонда </t>
  </si>
  <si>
    <t>Ремонт сетей уличного освещения, оплата за потребленную электроэнегрию (ул.освещение)</t>
  </si>
  <si>
    <t>Вывоз мусора. Аккарицидная обработка территории кладбищ</t>
  </si>
  <si>
    <t>Приобретение саженцев деревьев, кустарников, цветов. Приобретене услуг по высадке саженцев, обрезке деревьев и кустарников.</t>
  </si>
  <si>
    <t>Оплата договоров ГПХ (санитарная очистка территории поселения).Окашивание территории поселения. Точечная обработка борщевика Сосновского. Приобретене ГСМ. Содержание спец.техники, содержание бензокос. Приобретенеи и ремонт детского игрового оборудования. Спил деревьев. Приобретение строительных  и хозяйственных материалов. Приобретение песко-соляной смеси.</t>
  </si>
  <si>
    <t>Мероприятия по энергоснабжению и повышению энергетической эффективности муниципальных объектов</t>
  </si>
  <si>
    <t>3.15. Мероприятия по энергоснабжению и повышению энергетической эффективности  муниципальных объектов</t>
  </si>
  <si>
    <t>Оплата по договорам ГПХ (уборка мест ТКО). Переустройство площадки ТКО</t>
  </si>
  <si>
    <t>Приобретение цветов и подарков к памятным и юбилейным датам. Субсидии бюджетному учреждению МБУК ВЦКС в рамках муниципального задания</t>
  </si>
  <si>
    <t>Субсидии на обеспечение стимулирующих выплат работникам мун.учреждений культуры (ДК)</t>
  </si>
  <si>
    <t>Субсидии на обеспечение стимулирующих выплат работникам мун.учреждений культуры (Библиотека)</t>
  </si>
  <si>
    <t>Субсидии бюджетному учреждению МБУК ВЦКС в рамках муниципального задания (спорт)</t>
  </si>
  <si>
    <t>Оплата транспортных услуг по перевозке молодежных команд для участия в различных мероприятиях</t>
  </si>
  <si>
    <t>Трудоустройство несовешеннолетних граждан в летний период</t>
  </si>
  <si>
    <r>
      <t xml:space="preserve">                                                 </t>
    </r>
    <r>
      <rPr>
        <i/>
        <sz val="8"/>
        <color theme="1"/>
        <rFont val="Times New Roman"/>
        <family val="1"/>
        <charset val="204"/>
      </rPr>
      <t>Фамилия И.О.                                                                                                                 дата                                                 подпись</t>
    </r>
  </si>
  <si>
    <r>
      <t xml:space="preserve">              Ответственный исполнитель: _</t>
    </r>
    <r>
      <rPr>
        <b/>
        <u/>
        <sz val="12"/>
        <color theme="1"/>
        <rFont val="Times New Roman"/>
        <family val="1"/>
        <charset val="204"/>
      </rPr>
      <t xml:space="preserve">Семенова Т.А.________________________  </t>
    </r>
    <r>
      <rPr>
        <b/>
        <sz val="12"/>
        <color theme="1"/>
        <rFont val="Times New Roman"/>
        <family val="1"/>
        <charset val="204"/>
      </rPr>
      <t xml:space="preserve">                     </t>
    </r>
    <r>
      <rPr>
        <b/>
        <u/>
        <sz val="12"/>
        <color theme="1"/>
        <rFont val="Times New Roman"/>
        <family val="1"/>
        <charset val="204"/>
      </rPr>
      <t xml:space="preserve">10.02.2022   </t>
    </r>
    <r>
      <rPr>
        <b/>
        <sz val="12"/>
        <color theme="1"/>
        <rFont val="Times New Roman"/>
        <family val="1"/>
        <charset val="204"/>
      </rPr>
      <t xml:space="preserve">                ___________________ </t>
    </r>
    <r>
      <rPr>
        <sz val="12"/>
        <color theme="1"/>
        <rFont val="Times New Roman"/>
        <family val="1"/>
        <charset val="204"/>
      </rPr>
      <t>.</t>
    </r>
    <r>
      <rPr>
        <b/>
        <sz val="12"/>
        <color theme="1"/>
        <rFont val="Times New Roman"/>
        <family val="1"/>
        <charset val="204"/>
      </rPr>
      <t xml:space="preserve">          </t>
    </r>
  </si>
  <si>
    <t>Субсидии бюджетному учреждению МБУК ВЦКС в рамках муниципального задания (культура)</t>
  </si>
  <si>
    <t>Субсидии бюджетному учреждению МБУК ВЦКС  в рамках муниципального задания (библиотека)</t>
  </si>
  <si>
    <t>Годы реализации муниципальной программы  2021  - 2023   г.г.</t>
  </si>
  <si>
    <t xml:space="preserve">2021 год </t>
  </si>
  <si>
    <t>Итоговый отчет о выполнении Плана реализации муниципальной программы  "Социально-экономическое развитие МО Войсковицкое сельское поселение Гатчинского муниципального района Ленинградской области"</t>
  </si>
  <si>
    <t xml:space="preserve">"Обеспечение безопасности на территории  МО Войсковицкое сельское поселение "  </t>
  </si>
  <si>
    <t>"Стимулирование экономической активности на территории МО Войсковицкое сельское поселение"</t>
  </si>
  <si>
    <t xml:space="preserve">"Жилищно-коммунальное хозяйство, содержание автомобильных дорог и благоустройство территории МО Войсковицкое сельское поселение"    </t>
  </si>
  <si>
    <t>Итого по Комплексу 3 процессных мероприятий</t>
  </si>
  <si>
    <t>Итого по Комплексу 4 процессных мероприятий</t>
  </si>
  <si>
    <t>"Развитие культуры, организация праздничных мероприятий  на территории МО Войсковицкое  сельское поселение"</t>
  </si>
  <si>
    <t>Итого по Комплексу 5 процессных мероприятий</t>
  </si>
  <si>
    <t xml:space="preserve">2022 год </t>
  </si>
  <si>
    <t>2023_год</t>
  </si>
  <si>
    <t xml:space="preserve"> - средства Федерального бюджета - 0 тыс. рублей;</t>
  </si>
  <si>
    <r>
      <t xml:space="preserve">                                      </t>
    </r>
    <r>
      <rPr>
        <i/>
        <sz val="7"/>
        <color theme="1"/>
        <rFont val="Times New Roman"/>
        <family val="1"/>
        <charset val="204"/>
      </rPr>
      <t>Фамилия И.О.                                                    дата                                                                подпись</t>
    </r>
  </si>
  <si>
    <t>Оценка эффективности реализации муниципальной программы</t>
  </si>
  <si>
    <t xml:space="preserve"> "Социально-экономическое развитие МО Войсковицкое сельское поселение Гатчинского муниципального района Ленинградской области"</t>
  </si>
  <si>
    <t>2021 год</t>
  </si>
  <si>
    <t>Мероприятия,  направленные на достижение цели</t>
  </si>
  <si>
    <t xml:space="preserve">Проведение мероприятий по гражданской обороне  </t>
  </si>
  <si>
    <t xml:space="preserve"> Предупреждение и ликвидация последствий чрезвычайных ситуаций и стихийных бедствий природного и техногенного характера;           </t>
  </si>
  <si>
    <t xml:space="preserve">Мероприятия по обеспечению первичных мер пожарной безопасности; </t>
  </si>
  <si>
    <t xml:space="preserve">Профилактика терроризма и экстремизма </t>
  </si>
  <si>
    <t xml:space="preserve">Мероприятия по формированию законопослушного поведения участников дорожного движения         </t>
  </si>
  <si>
    <t xml:space="preserve"> Мероприятия в области жилищного хозяйства   </t>
  </si>
  <si>
    <t xml:space="preserve">Организация уличного освещения  </t>
  </si>
  <si>
    <t xml:space="preserve"> Мероприятия по озеленению территории поселения</t>
  </si>
  <si>
    <t xml:space="preserve"> Мероприятия по организации и содержанию мест захоронений            </t>
  </si>
  <si>
    <t>Мероприятия по энергоснабжению и повышению энергетической эффективности  муниципальных объектов</t>
  </si>
  <si>
    <t xml:space="preserve"> Поддержка развития общественной инфраструктуры муниципального значения</t>
  </si>
  <si>
    <t>4.2</t>
  </si>
  <si>
    <t>4.4</t>
  </si>
  <si>
    <t>4.6</t>
  </si>
  <si>
    <t>4.7</t>
  </si>
  <si>
    <t>4.8</t>
  </si>
  <si>
    <t>Субсидии бюджетным учреждениям на иные цели</t>
  </si>
  <si>
    <t>Обеспечение деятельности библиотек</t>
  </si>
  <si>
    <t xml:space="preserve">Субсидии бюджетным учреждениям на иные цели </t>
  </si>
  <si>
    <t>5.1</t>
  </si>
  <si>
    <t>5.2</t>
  </si>
  <si>
    <t>5.4</t>
  </si>
  <si>
    <t>5.5</t>
  </si>
  <si>
    <t>5.6</t>
  </si>
  <si>
    <t xml:space="preserve"> Организация и проведение мероприятий в области физической культуры и спорта                              </t>
  </si>
  <si>
    <t>Эn =Ифn/ Ипn*100</t>
  </si>
  <si>
    <t>Проведение профилактических бесед с населением  по противодействию  терр-му и экстрим-му</t>
  </si>
  <si>
    <t>Проведение профилактических бесед с населением  по ликвидации последствий чрезвычайных ситуаций и стихийных бедствий природного и техногенного характера</t>
  </si>
  <si>
    <t>раз</t>
  </si>
  <si>
    <t xml:space="preserve">Аналитическая записка к оценке эффективности  муниципальной программы </t>
  </si>
  <si>
    <t>В случае если, принято решение об исключении одного или нескольких показателей из муниципальной программы (подпрограммы), то исключенный показатель (показатели) необходимо всегда отражать в аналитической записке и в Приложениях № 8 указав сроки действия данного показателя (данных показателей) и причину исключения из муниципальной программы (подпрограммы).</t>
  </si>
  <si>
    <t xml:space="preserve">1. По комплексу процессных мероприятий "Стимулирование экономической активности на территории МО Войсковицкое сельское поселение" показатели: </t>
  </si>
  <si>
    <t xml:space="preserve">2. По комплексу процессных мероприятий "Обеспечение безопасности на территории  МО Войсковицкое сельское поселение "  показатели: </t>
  </si>
  <si>
    <r>
      <t xml:space="preserve">  -  Количество проведенных мероприятий по оценке недвижимости - </t>
    </r>
    <r>
      <rPr>
        <b/>
        <sz val="12"/>
        <color theme="1"/>
        <rFont val="Times New Roman"/>
        <family val="1"/>
        <charset val="204"/>
      </rPr>
      <t xml:space="preserve">исполнен на 100% </t>
    </r>
  </si>
  <si>
    <r>
      <t xml:space="preserve">  -  Кол-во подготовленных документов по межеванию для постановки на кадастровый учет зем.участков -</t>
    </r>
    <r>
      <rPr>
        <b/>
        <sz val="12"/>
        <color theme="1"/>
        <rFont val="Times New Roman"/>
        <family val="1"/>
        <charset val="204"/>
      </rPr>
      <t xml:space="preserve"> исполнен на 100%</t>
    </r>
  </si>
  <si>
    <r>
      <t xml:space="preserve">  -  Количество приобретенных обучающих и информационнах материалов/стендов  для СМП </t>
    </r>
    <r>
      <rPr>
        <b/>
        <sz val="12"/>
        <color theme="1"/>
        <rFont val="Times New Roman"/>
        <family val="1"/>
        <charset val="204"/>
      </rPr>
      <t>- исполнен на 100%</t>
    </r>
  </si>
  <si>
    <r>
      <t xml:space="preserve">  -  Количество организованных сельскохозяйственных ярмарок (семинаров) </t>
    </r>
    <r>
      <rPr>
        <b/>
        <sz val="12"/>
        <color theme="1"/>
        <rFont val="Times New Roman"/>
        <family val="1"/>
        <charset val="204"/>
      </rPr>
      <t>- исполнен на 100%</t>
    </r>
  </si>
  <si>
    <r>
      <t xml:space="preserve">  -  Проведение профилактических бесед с населением  по противодействию  терр-му и экстрим-му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</si>
  <si>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Проведение профилактических бесед с населением  по ликвидации последствий чрезвычайных ситуаций и стихийных бедствий природного и техногенного характера  -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</si>
  <si>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Обеспеченность нас.пунктов противопожарными емкостями и водоемами  - </t>
    </r>
    <r>
      <rPr>
        <b/>
        <sz val="12"/>
        <color theme="1"/>
        <rFont val="Times New Roman"/>
        <family val="1"/>
        <charset val="204"/>
      </rPr>
      <t xml:space="preserve"> исполнен на 100%</t>
    </r>
  </si>
  <si>
    <r>
      <t xml:space="preserve">  - Количество мероприятий в области профилактики экстремизма и терроризма  -  </t>
    </r>
    <r>
      <rPr>
        <b/>
        <sz val="12"/>
        <color theme="1"/>
        <rFont val="Times New Roman"/>
        <family val="1"/>
        <charset val="204"/>
      </rPr>
      <t>исполнен на 100%</t>
    </r>
  </si>
  <si>
    <t>В результате расчетов согласно методики оценки эффективности реализации программ индекс эффективности комплекса процессных мероприятий 2 = 100% -  комплекс процессных мероприятий реализуется эффективно.</t>
  </si>
  <si>
    <t xml:space="preserve">3. По комплексу процессных мероприятий  "Жилищно-коммунальное хозяйство, содержание автомобильных дорог и благоустройство территории МО Войсковицкое сельское поселение"   показатели: </t>
  </si>
  <si>
    <r>
      <t xml:space="preserve">  -  Устные беседы с дошкольниками и учащимися средней школы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</si>
  <si>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Кол-во ДТП с участием детей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</si>
  <si>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Разметка парковочных мест  - </t>
    </r>
    <r>
      <rPr>
        <b/>
        <sz val="12"/>
        <color theme="1"/>
        <rFont val="Times New Roman"/>
        <family val="1"/>
        <charset val="204"/>
      </rPr>
      <t xml:space="preserve"> исполнен на 100%</t>
    </r>
  </si>
  <si>
    <r>
      <t xml:space="preserve">  -  Поддержка развития общественой инфраструктуры муниципального значения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</si>
  <si>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Мероприятия  в целях реализации областного закона от 15 января 2018 года № 3-оз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</si>
  <si>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Оплата услуг ЖКХ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</si>
  <si>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Взнос  за капитальный ремонт  общего имущества в МКД,  включенных  в региональную адресную программу капитального ремонта многоквартирных домов Лен. обл.  -</t>
    </r>
    <r>
      <rPr>
        <b/>
        <sz val="12"/>
        <color theme="1"/>
        <rFont val="Times New Roman"/>
        <family val="1"/>
        <charset val="204"/>
      </rPr>
      <t xml:space="preserve">  исполнен на 10</t>
    </r>
    <r>
      <rPr>
        <sz val="12"/>
        <color theme="1"/>
        <rFont val="Times New Roman"/>
        <family val="1"/>
        <charset val="204"/>
      </rPr>
      <t>0%</t>
    </r>
  </si>
  <si>
    <r>
      <t xml:space="preserve">  -  Оплата коммунальных услуг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</si>
  <si>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Протяженность  сетей ул.освещения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</si>
  <si>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Уборка территорий кладбищ 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</si>
  <si>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Ликвидация несанкционированных свалок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</si>
  <si>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Мероприятия в целях реализации областного закона от 28 декабря 2018 года № 147-оз  - </t>
    </r>
    <r>
      <rPr>
        <b/>
        <sz val="12"/>
        <color theme="1"/>
        <rFont val="Times New Roman"/>
        <family val="1"/>
        <charset val="204"/>
      </rPr>
      <t xml:space="preserve"> исполнен на 100%</t>
    </r>
  </si>
  <si>
    <r>
      <t xml:space="preserve">  -  Мероприятия в рамках областного закона ОЗ№3-ОЗ от 15.01.18г обустройство ул.освещения 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</si>
  <si>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Содержание и уборка автомобильных дорог  - </t>
    </r>
    <r>
      <rPr>
        <b/>
        <sz val="12"/>
        <color theme="1"/>
        <rFont val="Times New Roman"/>
        <family val="1"/>
        <charset val="204"/>
      </rPr>
      <t>исполнен на 100%</t>
    </r>
    <r>
      <rPr>
        <sz val="12"/>
        <color theme="1"/>
        <rFont val="Times New Roman"/>
        <family val="1"/>
        <charset val="204"/>
      </rPr>
      <t xml:space="preserve">                   </t>
    </r>
  </si>
  <si>
    <t>4. По комплексу процессных мероприятий"Развитие культуры, организация праздничных мероприятий  на территории МО Войсковицкое  сельское поселение"показатели:</t>
  </si>
  <si>
    <r>
      <t xml:space="preserve">  -  Количество культурно-массовых, зрелищных мероприятий досуговой направленности разных форм - </t>
    </r>
    <r>
      <rPr>
        <b/>
        <sz val="12"/>
        <color theme="1"/>
        <rFont val="Times New Roman"/>
        <family val="1"/>
        <charset val="204"/>
      </rPr>
      <t xml:space="preserve"> исполнен на 100%</t>
    </r>
  </si>
  <si>
    <r>
      <t xml:space="preserve">  -  Количество клубных формирований  -</t>
    </r>
    <r>
      <rPr>
        <b/>
        <sz val="12"/>
        <color theme="1"/>
        <rFont val="Times New Roman"/>
        <family val="1"/>
        <charset val="204"/>
      </rPr>
      <t xml:space="preserve"> исполнен на 100%</t>
    </r>
  </si>
  <si>
    <r>
      <t xml:space="preserve">  -  Обращаемость = Книговыдача/ Книжный фонд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</si>
  <si>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Книжный фонд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</si>
  <si>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Количество культурно-массовых мероприятий к праздничным и памятным датам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</si>
  <si>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>5.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8"/>
        <color theme="1"/>
        <rFont val="Times New Roman"/>
        <family val="1"/>
        <charset val="204"/>
      </rPr>
      <t>Комплекс процессных мероприятий  "Развитие физической культуры, спорта и молодежной политики   на территории МО Войсковицкое  сельское поселение"</t>
    </r>
  </si>
  <si>
    <t xml:space="preserve"> Комплекс процессных мероприятий  "Развитие физической культуры, спорта и молодежной политики   на территории МО Войсковицкое  сельское поселение"</t>
  </si>
  <si>
    <t>5.  Комплекс процессных мероприятий  "Развитие физической культуры, спорта и молодежной политики   на территории МО Войсковицкое  сельское поселение"</t>
  </si>
  <si>
    <t xml:space="preserve"> "Развитие физической культуры, спорта и молодежной политики   на территории МО Войсковицкое  сельское поселение"</t>
  </si>
  <si>
    <t xml:space="preserve">Коплекс процессных мероприятий  "Развитие физической культуры, спорта и молодежной политики   на территории МО Войсковицкое  сельское поселение"      </t>
  </si>
  <si>
    <t xml:space="preserve">Коплекс процессных мероприятий "Развитие культуры, организация праздничных мероприятий  на территории МО Войсковицкое  сельское поселение"  </t>
  </si>
  <si>
    <t>5. По комплексу процессных мероприятий "Развитие культуры, организация праздничных мероприятий  на территории МО Войсковицкое  сельское поселение" показатели:</t>
  </si>
  <si>
    <r>
      <t xml:space="preserve">  -  Количество работников культуры, получающие выплаты стимулирующего характера  -</t>
    </r>
    <r>
      <rPr>
        <b/>
        <sz val="12"/>
        <color theme="1"/>
        <rFont val="Times New Roman"/>
        <family val="1"/>
        <charset val="204"/>
      </rPr>
      <t xml:space="preserve"> исполнен на 100%</t>
    </r>
  </si>
  <si>
    <r>
      <t xml:space="preserve">  -  Количество работников библиотек, получающие выплаты стимулирующего характера  -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</si>
  <si>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Количество спортивно-массовых мероприятий в рамках мун.задания  - 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</si>
  <si>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Количество действующих спортивных клубов в рамках мун.задания  - </t>
    </r>
    <r>
      <rPr>
        <b/>
        <sz val="12"/>
        <color theme="1"/>
        <rFont val="Times New Roman"/>
        <family val="1"/>
        <charset val="204"/>
      </rPr>
      <t xml:space="preserve"> исполнен на 100%</t>
    </r>
  </si>
  <si>
    <r>
      <t xml:space="preserve">  -  Количество спортивных мероприятий в рамках мун.задания  -  </t>
    </r>
    <r>
      <rPr>
        <b/>
        <sz val="12"/>
        <color theme="1"/>
        <rFont val="Times New Roman"/>
        <family val="1"/>
        <charset val="204"/>
      </rPr>
      <t xml:space="preserve"> исполнен на 100%</t>
    </r>
  </si>
  <si>
    <r>
      <t xml:space="preserve">  -  Количество занятых трудом несовершеннолетних граждан  -   </t>
    </r>
    <r>
      <rPr>
        <b/>
        <sz val="12"/>
        <color theme="1"/>
        <rFont val="Times New Roman"/>
        <family val="1"/>
        <charset val="204"/>
      </rPr>
      <t>исполнен на 100%</t>
    </r>
  </si>
  <si>
    <t>Оплата транспортных услуг по перевозке участников с/х ярмарки</t>
  </si>
  <si>
    <t>Запланированный объем финансирования на 2022г</t>
  </si>
  <si>
    <t>Профинансировано за 2022г</t>
  </si>
  <si>
    <t>Мероприятия направленные на достижение цели федерального проекта «Благоустройство сельских территорий»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</si>
  <si>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</si>
  <si>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 xml:space="preserve">Реализация мероприятий по оценке эффективности произведнных мероприятий по уничтожению борщевика Сосновского      </t>
  </si>
  <si>
    <t>Мероприятия по капремонту МБУК "Войсковицкий ЦКС" в части фассада, в том числе благоустройство прилегающей территории</t>
  </si>
  <si>
    <t>Мероприятия направленные на достижение цели федерального проекта «Дорожная сеть»</t>
  </si>
  <si>
    <t xml:space="preserve"> Мероприятия направленные на достижение цели федерального проекта  «Формирование комфортной городской среды»</t>
  </si>
  <si>
    <t>Содержание и уборка автомобильных дорог</t>
  </si>
  <si>
    <t xml:space="preserve">Проведение мероприятий по обеспечению безопасности дорожного движения </t>
  </si>
  <si>
    <t xml:space="preserve">Мероприятия в целях реализации областного закона от 15.января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 образований Ленинградской области 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</si>
  <si>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</si>
  <si>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 xml:space="preserve">Мероприятия в области коммунального хозяйства </t>
  </si>
  <si>
    <t>Проведение мероприятий в области спорта и физической культуры</t>
  </si>
  <si>
    <r>
      <t>I.</t>
    </r>
    <r>
      <rPr>
        <b/>
        <sz val="9"/>
        <color indexed="8"/>
        <rFont val="Times New Roman"/>
        <family val="1"/>
        <charset val="204"/>
      </rPr>
      <t>                     ПРОЕКТНАЯ ЧАСТЬ</t>
    </r>
  </si>
  <si>
    <r>
      <t>Реализация мероприятий по повышению уровня благоустройства территории МО Войсковицкое сельское поселение</t>
    </r>
    <r>
      <rPr>
        <sz val="9"/>
        <color indexed="8"/>
        <rFont val="Times New Roman"/>
        <family val="1"/>
        <charset val="204"/>
      </rPr>
      <t xml:space="preserve"> (ремонт Танковой аллеи в п.Новый Учхоз.)</t>
    </r>
  </si>
  <si>
    <r>
      <t>II.</t>
    </r>
    <r>
      <rPr>
        <b/>
        <sz val="9"/>
        <color indexed="8"/>
        <rFont val="Times New Roman"/>
        <family val="1"/>
        <charset val="204"/>
      </rPr>
      <t>                   ПРОЦЕССНАЯ ЧАСТЬ</t>
    </r>
  </si>
  <si>
    <t>Внебюд. источники</t>
  </si>
  <si>
    <t>1. Мероприятия направленные на достижение цели федерального проекта «Благоустройство сельских территорий»</t>
  </si>
  <si>
    <t xml:space="preserve">Капремонт МБУК "Войсковицкий ЦКС" в части фассада, в том чсиле благоустройство прилегающей территории, </t>
  </si>
  <si>
    <t>Обустройство детской спортивно- игровой пплощадки на  пл. Манина в п.Войсковицы, д1-6</t>
  </si>
  <si>
    <t>      2.  Мероприятия направленные на достижение цели федерального проекта  "Дорожная сеть"</t>
  </si>
  <si>
    <r>
  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</t>
    </r>
    <r>
      <rPr>
        <sz val="6"/>
        <color theme="1"/>
        <rFont val="Times New Roman"/>
        <family val="1"/>
        <charset val="204"/>
      </rPr>
      <t>(Ремонт участка автомобильной дороги ул. Молодежная, (протяженностью 0,275 км от дома №3 до дома №8)</t>
    </r>
  </si>
  <si>
    <t>     3.   Мероприятия направленные на достижение цели федерального проекта  «Формирование комфортной городской среды»</t>
  </si>
  <si>
    <t xml:space="preserve">Доля охвата населения  благоустроенными  дворовыми территориями </t>
  </si>
  <si>
    <t>количество приобретенных обучающих и информационных материалов/стендов  для СМП</t>
  </si>
  <si>
    <t>70/0</t>
  </si>
  <si>
    <t xml:space="preserve"> Ремонт автомобильных дорог общего пользования местного значения</t>
  </si>
  <si>
    <t>Оборудовано   сетей ул.освещения</t>
  </si>
  <si>
    <t>Приобретение энергосберегающих ламп  для освещения улиц</t>
  </si>
  <si>
    <t xml:space="preserve">Мероприятия в рамках областного закона ОЗ№3-ОЗ от 15.01.18г обустройство ул.освещения, обустройство пеш.троуаров </t>
  </si>
  <si>
    <t xml:space="preserve">1,2=15760/
12637
</t>
  </si>
  <si>
    <r>
      <t xml:space="preserve">Количество действующих спортивных клубов в рамках </t>
    </r>
    <r>
      <rPr>
        <u/>
        <sz val="8"/>
        <color theme="1"/>
        <rFont val="Times New Roman"/>
        <family val="1"/>
        <charset val="204"/>
      </rPr>
      <t xml:space="preserve">мун.задания </t>
    </r>
  </si>
  <si>
    <t>5.3.1.</t>
  </si>
  <si>
    <t>5.3.2.</t>
  </si>
  <si>
    <r>
      <t>N-ый год</t>
    </r>
    <r>
      <rPr>
        <sz val="8"/>
        <color theme="1"/>
        <rFont val="Times New Roman"/>
        <family val="1"/>
        <charset val="204"/>
      </rPr>
      <t xml:space="preserve"> </t>
    </r>
    <r>
      <rPr>
        <b/>
        <sz val="8"/>
        <color theme="1"/>
        <rFont val="Times New Roman"/>
        <family val="1"/>
        <charset val="204"/>
      </rPr>
      <t>планового периода</t>
    </r>
  </si>
  <si>
    <t>за  2022   год</t>
  </si>
  <si>
    <t>Объем фактического финансирования муниципальой программы по итогам 2 года  составил 54341,26 тыс. рублей, из них:</t>
  </si>
  <si>
    <t xml:space="preserve"> - средства бюджета Гатчинского муниципального района - 3151,32 тыс. рублей;</t>
  </si>
  <si>
    <t xml:space="preserve"> - средства бюджета Ленинградской области - 16098,09 тыс. рублей;</t>
  </si>
  <si>
    <t xml:space="preserve"> - внебюджетные источники - 20 тыс. рублей.</t>
  </si>
  <si>
    <r>
      <t xml:space="preserve">Ответственный исполнитель:  </t>
    </r>
    <r>
      <rPr>
        <b/>
        <u/>
        <sz val="9"/>
        <color theme="1"/>
        <rFont val="Times New Roman"/>
        <family val="1"/>
        <charset val="204"/>
      </rPr>
      <t xml:space="preserve">Семенова Т.А. </t>
    </r>
    <r>
      <rPr>
        <b/>
        <sz val="9"/>
        <color theme="1"/>
        <rFont val="Times New Roman"/>
        <family val="1"/>
        <charset val="204"/>
      </rPr>
      <t xml:space="preserve">                   </t>
    </r>
    <r>
      <rPr>
        <b/>
        <u/>
        <sz val="9"/>
        <color theme="1"/>
        <rFont val="Times New Roman"/>
        <family val="1"/>
        <charset val="204"/>
      </rPr>
      <t xml:space="preserve"> 10.02.2023</t>
    </r>
    <r>
      <rPr>
        <b/>
        <sz val="9"/>
        <color theme="1"/>
        <rFont val="Times New Roman"/>
        <family val="1"/>
        <charset val="204"/>
      </rPr>
      <t xml:space="preserve">                 ___________________ </t>
    </r>
    <r>
      <rPr>
        <sz val="9"/>
        <color theme="1"/>
        <rFont val="Times New Roman"/>
        <family val="1"/>
        <charset val="204"/>
      </rPr>
      <t>.</t>
    </r>
  </si>
  <si>
    <t>1.1. Реализация комплекса мероприятий по борьбе с борщевиком Сосновского на территориях муниципальных образований Ленинградской области</t>
  </si>
  <si>
    <t xml:space="preserve">1.2.Реализация мероприятий по оценке эффективности произведнных мероприятий по уничтожению борщевика Сосновского  </t>
  </si>
  <si>
    <t>1.3. Мероприятия по капремонту МБУК "Войсковицкий ЦКС" в части фассада, в том числе благоустройство прилегающей территории</t>
  </si>
  <si>
    <t xml:space="preserve">1.4. Мероприятия по обустройству детских, игровых  площадок </t>
  </si>
  <si>
    <t xml:space="preserve">1.5. Реализация мерприятий по Капитальному ремонту объектов государственной (муниципальной) собственности
</t>
  </si>
  <si>
    <t>2.1.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</si>
  <si>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1. ИТОГО по Мероприятиям направленным на достижение цели федерального проекта «Благоустройство сельских территорий»</t>
  </si>
  <si>
    <t>2. ИТОГО по Мероприятиям направленным на достижение цели федерального проекта «Дорожная сеть»</t>
  </si>
  <si>
    <t>3. ИТОГО по  Мероприятиям направленным на достижение цели федерального проекта  «Формирование комфортной городской среды»</t>
  </si>
  <si>
    <t>Реализация мероприятий по повышению уровня благоустройства территории МО Войсковицкое сельское поселение (ремонт Танковой аллеи в п.Новый Учхоз.)</t>
  </si>
  <si>
    <t>3.1. Реализация мероприятий по повышению уровня благоустройства территории МО Войсковицкое сельское поселение (ремонт Танковой аллеи в п.Новый Учхоз.)</t>
  </si>
  <si>
    <t>ИТОГО по Муниципальной программе  "Социально-экономическое развитие МО Войсковицкое сельское поселение Гатчинского муниципального района Ленинградской области"</t>
  </si>
  <si>
    <t xml:space="preserve">                                             Семенова Т.А.                                                                  10.02.2023</t>
  </si>
  <si>
    <t xml:space="preserve">3.6. Мероприятия в области жилищного хозяйства   </t>
  </si>
  <si>
    <t>3.7. Мероприятия  по энергосбережению и повышению энергоэффективности</t>
  </si>
  <si>
    <t xml:space="preserve">3.8. Перечисление ежемесячных взносов в фонд капитального ремонта общего имущества в многоквартирном доме на счет регионального оператора </t>
  </si>
  <si>
    <t xml:space="preserve">3.9. Мероприятия в области коммунального хозяйств  </t>
  </si>
  <si>
    <t xml:space="preserve">3.10. Организация уличного освещения  </t>
  </si>
  <si>
    <t>3.11. Мероприятия по озеленению территории поселения</t>
  </si>
  <si>
    <t xml:space="preserve">3.12. Мероприятия по организации и содержанию мест захоронений            </t>
  </si>
  <si>
    <t xml:space="preserve">3.13. Мероприятия в области благоустройства   </t>
  </si>
  <si>
    <t>3.14. Мероприятия по энергоснабжению и повышению энергетической эффективности  муниципальных объектов</t>
  </si>
  <si>
    <t xml:space="preserve">3.15. Сбор и удаление твердых коммунальных отходов (ТКО) с несанкционированных свалок </t>
  </si>
  <si>
    <t>3.16. 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(конт.площ.)</t>
  </si>
  <si>
    <t>3.17. Мероприятия 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</si>
  <si>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3.18. Поддержка развития общественной инфраструктуры муниципального значения</t>
  </si>
  <si>
    <t>2022 год</t>
  </si>
  <si>
    <t xml:space="preserve">Реализация мероприятий по оценке эффективности произведенных мероприятий по уничтожению борщевика Сосновского      </t>
  </si>
  <si>
    <t>Мероприятия по капремонту МБУК "Войсковицкий ЦКС" в части фассада, в том чсиле благоустройство прилегающей территории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</si>
  <si>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(Ремонт участка автомобильной дороги ул. Молодежная, (протяженностью 0,275 км от дома №3 до дома №8)</t>
  </si>
  <si>
    <t>№п/п</t>
  </si>
  <si>
    <t>4.1.1</t>
  </si>
  <si>
    <t>4.1.2</t>
  </si>
  <si>
    <t>4.1.3</t>
  </si>
  <si>
    <t>4.3.1</t>
  </si>
  <si>
    <t>4.3.2</t>
  </si>
  <si>
    <t>4.3.3</t>
  </si>
  <si>
    <t>4.5.1</t>
  </si>
  <si>
    <t>4.5.2</t>
  </si>
  <si>
    <t>5.3.1</t>
  </si>
  <si>
    <t>5.3.2</t>
  </si>
  <si>
    <r>
      <t xml:space="preserve"> - Оценка эффективности мероприятий по хим.обработке территорий -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</si>
  <si>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- Количество реализованных проектов по обустройству детской спортивно- игровой пплощадки на  пл. Манина в п.Войсковицы, д1-6 -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</si>
  <si>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- Количество га обработанных площадей  заросших борщевиком Сосновского  -</t>
    </r>
    <r>
      <rPr>
        <b/>
        <sz val="12"/>
        <color theme="1"/>
        <rFont val="Times New Roman"/>
        <family val="1"/>
        <charset val="204"/>
      </rPr>
      <t xml:space="preserve"> исполнен на 100%</t>
    </r>
  </si>
  <si>
    <r>
      <t xml:space="preserve"> - Количество реализованных проектов по капитальному ремонту и ремонт автомобильных дорог общего пользования местного значения, имеющих приоритетный социально значимый характер - </t>
    </r>
    <r>
      <rPr>
        <b/>
        <sz val="12"/>
        <color theme="1"/>
        <rFont val="Times New Roman"/>
        <family val="1"/>
        <charset val="204"/>
      </rPr>
      <t>исполнен на 100%</t>
    </r>
  </si>
  <si>
    <t>2. По мероприятиям направленным на достижение цели федерального проекта  "Дорожная сеть"</t>
  </si>
  <si>
    <t>1. По мероприятиям направленным на достижение цели федерального проекта «Благоустройство сельских территорий»</t>
  </si>
  <si>
    <t>3. По мероприятиям направленным на достижение цели федерального проекта  «Формирование комфортной городской среды»</t>
  </si>
  <si>
    <r>
      <t xml:space="preserve"> - Количество реализованных проектов по капремонту МБУК "Войсковицкий ЦКС" в части фассада, в том чсиле благоустройство прилегающей территории - </t>
    </r>
    <r>
      <rPr>
        <b/>
        <sz val="12"/>
        <color theme="1"/>
        <rFont val="Times New Roman"/>
        <family val="1"/>
        <charset val="204"/>
      </rPr>
      <t>мероприятия  на 2022 год не запланированы</t>
    </r>
  </si>
  <si>
    <t xml:space="preserve"> - мероприятия на 2022 год не запланированы</t>
  </si>
  <si>
    <r>
      <t xml:space="preserve">  -  Кол-во подготовленных технических планов объектов и сооружений </t>
    </r>
    <r>
      <rPr>
        <b/>
        <sz val="12"/>
        <color theme="1"/>
        <rFont val="Times New Roman"/>
        <family val="1"/>
        <charset val="204"/>
      </rPr>
      <t>- мероприятия не запланированы</t>
    </r>
  </si>
  <si>
    <r>
      <t xml:space="preserve">  -  Количество граждан, обратившихся с заявлением на приобретение комбикормов -  </t>
    </r>
    <r>
      <rPr>
        <b/>
        <sz val="12"/>
        <color theme="1"/>
        <rFont val="Times New Roman"/>
        <family val="1"/>
        <charset val="204"/>
      </rPr>
      <t>исполнен на 100%</t>
    </r>
    <r>
      <rPr>
        <sz val="12"/>
        <color theme="1"/>
        <rFont val="Times New Roman"/>
        <family val="1"/>
        <charset val="204"/>
      </rPr>
      <t xml:space="preserve">                                         </t>
    </r>
  </si>
  <si>
    <t>Индекс эффективности не определен в связи с отсутвием запланированных мероприятий на 2022 год.</t>
  </si>
  <si>
    <t>В результате расчетов согласно методики оценки эффективности реализации программ индекс эффективности комплекса процессных мероприятий 1 = 100%  -  комплекс процессных мероприятий реализуется эффективно.</t>
  </si>
  <si>
    <t>В результате расчетов согласно методики оценки эффективности реализации программ индекс эффективности мероприятий,направленных на достижение целей проектов 1 равно 100%  -   мероприятия реализуются эффективно.</t>
  </si>
  <si>
    <t>В результате расчетов согласно методики оценки эффективности реализации программ индекс эффективности мероприятий,направленных на достижение целей проектов 2 равно 100%  -  мероприятия реализуются эффективно.</t>
  </si>
  <si>
    <t>3.2.1.</t>
  </si>
  <si>
    <t>3.2.2.</t>
  </si>
  <si>
    <r>
      <t xml:space="preserve">  -  Ремонт автомобильных дорог общего пользования местного значения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</si>
  <si>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Приобретение и установка счетчиков учета воды и тепла  -  </t>
    </r>
    <r>
      <rPr>
        <b/>
        <sz val="12"/>
        <color theme="1"/>
        <rFont val="Times New Roman"/>
        <family val="1"/>
        <charset val="204"/>
      </rPr>
      <t>мероприятия на 2022 год не запланированы</t>
    </r>
  </si>
  <si>
    <r>
      <t xml:space="preserve">  -  Кол-во денежных средств на содержание работников по благоустройству  -  </t>
    </r>
    <r>
      <rPr>
        <b/>
        <sz val="12"/>
        <color theme="1"/>
        <rFont val="Times New Roman"/>
        <family val="1"/>
        <charset val="204"/>
      </rPr>
      <t>исполнен на 87,5%,</t>
    </r>
    <r>
      <rPr>
        <sz val="12"/>
        <color theme="1"/>
        <rFont val="Times New Roman"/>
        <family val="1"/>
        <charset val="204"/>
      </rPr>
      <t xml:space="preserve"> что связано с сокращением количества работников по благоустройству в 2022 году</t>
    </r>
  </si>
  <si>
    <r>
      <t xml:space="preserve">  -  Приобретение энергосберегающих ламп  для освещения улиц  -  </t>
    </r>
    <r>
      <rPr>
        <b/>
        <sz val="12"/>
        <color theme="1"/>
        <rFont val="Times New Roman"/>
        <family val="1"/>
        <charset val="204"/>
      </rPr>
      <t>исполнен на 112,7%</t>
    </r>
    <r>
      <rPr>
        <sz val="12"/>
        <color theme="1"/>
        <rFont val="Times New Roman"/>
        <family val="1"/>
        <charset val="204"/>
      </rPr>
      <t xml:space="preserve">,что связано с выявлением большего количества светильников, требующих установки энергоэффективных ламп, чем было запланировано. </t>
    </r>
  </si>
  <si>
    <r>
      <t xml:space="preserve">  -  Количество приобретенного посадочного материала для озеленения территории   </t>
    </r>
    <r>
      <rPr>
        <b/>
        <sz val="12"/>
        <color theme="1"/>
        <rFont val="Times New Roman"/>
        <family val="1"/>
        <charset val="204"/>
      </rPr>
      <t>-  исполнен на 100%</t>
    </r>
  </si>
  <si>
    <r>
      <t xml:space="preserve">  -  Установка дорожных знаков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</si>
  <si>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Поддержка развития общественной инфраструктуры муниципального значения  - </t>
    </r>
    <r>
      <rPr>
        <b/>
        <sz val="12"/>
        <color theme="1"/>
        <rFont val="Times New Roman"/>
        <family val="1"/>
        <charset val="204"/>
      </rPr>
      <t xml:space="preserve"> исполнен на 100,01%</t>
    </r>
  </si>
  <si>
    <t>Мероприятия направленные на достижение цели федерального проекта  «Формирование комфортной городской среды»</t>
  </si>
  <si>
    <t>Дата предоставления 10.02.2023</t>
  </si>
  <si>
    <r>
      <t xml:space="preserve">Ведущий специалист администрации                                   </t>
    </r>
    <r>
      <rPr>
        <sz val="14"/>
        <color theme="1"/>
        <rFont val="Times New Roman"/>
        <family val="1"/>
        <charset val="204"/>
      </rPr>
      <t xml:space="preserve"> ________________  (Т.А. Семенова)</t>
    </r>
    <r>
      <rPr>
        <sz val="8"/>
        <color theme="1"/>
        <rFont val="Times New Roman"/>
        <family val="1"/>
        <charset val="204"/>
      </rPr>
      <t xml:space="preserve">  </t>
    </r>
  </si>
  <si>
    <t xml:space="preserve">                                                                                                                                                                                      (подпись)                         (расшифровка)</t>
  </si>
  <si>
    <t>1,2=15760/12637</t>
  </si>
  <si>
    <r>
      <t xml:space="preserve">  -  Количество посетителей данных мероприятий  - </t>
    </r>
    <r>
      <rPr>
        <b/>
        <sz val="12"/>
        <color theme="1"/>
        <rFont val="Times New Roman"/>
        <family val="1"/>
        <charset val="204"/>
      </rPr>
      <t>исполнен на 101%</t>
    </r>
    <r>
      <rPr>
        <sz val="12"/>
        <color theme="1"/>
        <rFont val="Times New Roman"/>
        <family val="1"/>
        <charset val="204"/>
      </rPr>
      <t>, в связи с ростом вовлеченности населения в культурную жизнь поселения</t>
    </r>
  </si>
  <si>
    <t>В результате расчетов согласно методики оценки эффективности реализации программ индекс эффективности комплекса процессных мероприятий 4  = 100,12%  -  комплекс процессных мероприятий реализуется эффективно.</t>
  </si>
  <si>
    <r>
      <t xml:space="preserve">  -  Количество мероприятий для молодежи в рамках мун.задания  -   </t>
    </r>
    <r>
      <rPr>
        <b/>
        <sz val="12"/>
        <color theme="1"/>
        <rFont val="Times New Roman"/>
        <family val="1"/>
        <charset val="204"/>
      </rPr>
      <t xml:space="preserve">исполнен на 125%, </t>
    </r>
    <r>
      <rPr>
        <sz val="12"/>
        <color theme="1"/>
        <rFont val="Times New Roman"/>
        <family val="1"/>
        <charset val="204"/>
      </rPr>
      <t>в связи с ростом заинтересованности молодежи в участии в данных мероприятиях</t>
    </r>
  </si>
  <si>
    <r>
      <t xml:space="preserve">  -  Количество участников данных мероприятий  -  </t>
    </r>
    <r>
      <rPr>
        <b/>
        <sz val="12"/>
        <color theme="1"/>
        <rFont val="Times New Roman"/>
        <family val="1"/>
        <charset val="204"/>
      </rPr>
      <t xml:space="preserve"> исполнен на 101,3%, </t>
    </r>
    <r>
      <rPr>
        <sz val="12"/>
        <color theme="1"/>
        <rFont val="Times New Roman"/>
        <family val="1"/>
        <charset val="204"/>
      </rPr>
      <t>в связи с увеличением количества проводимых мероприятий, а также с ростом популярности организованных мероприятий</t>
    </r>
  </si>
  <si>
    <t>В результате расчетов согласно методики оценки эффективности реализации программ индекс эффективности комплекса процессных мероприятий 5 = 104,38% -  комплекс процессных мероприятий реализуется эффективно.</t>
  </si>
  <si>
    <r>
      <t xml:space="preserve">6. </t>
    </r>
    <r>
      <rPr>
        <b/>
        <sz val="12"/>
        <color theme="1"/>
        <rFont val="Times New Roman"/>
        <family val="1"/>
        <charset val="204"/>
      </rPr>
      <t>По комплексу процессных мероприятий " Формирование комфортной  городской среды на территории МО Войсковицкое сельское поселение"</t>
    </r>
    <r>
      <rPr>
        <sz val="12"/>
        <color theme="1"/>
        <rFont val="Times New Roman"/>
        <family val="1"/>
        <charset val="204"/>
      </rPr>
      <t xml:space="preserve"> - показатель исключен из муниципальной программы в связи с введением показателя "Мероприятия направленные на достижение цели федерального проекта  «Формирование комфортной городской среды"</t>
    </r>
  </si>
  <si>
    <r>
      <t xml:space="preserve">7. </t>
    </r>
    <r>
      <rPr>
        <b/>
        <sz val="12"/>
        <color theme="1"/>
        <rFont val="Times New Roman"/>
        <family val="1"/>
        <charset val="204"/>
      </rPr>
      <t xml:space="preserve">По комплексу процессных мероприятий "Комплексное развитие сельских территорий  МО Войсковицкое сельское поселение" </t>
    </r>
    <r>
      <rPr>
        <sz val="12"/>
        <color theme="1"/>
        <rFont val="Times New Roman"/>
        <family val="1"/>
        <charset val="204"/>
      </rPr>
      <t>- показатель исключен из муниципальной программы в связи с введением показателя "Мероприятия направленные на достижение цели федерального проекта «Благоустройство сельских территорий"</t>
    </r>
  </si>
  <si>
    <t>Утверждаю</t>
  </si>
  <si>
    <t>Глава администрации</t>
  </si>
  <si>
    <t>Войсковицкого сельского поселения</t>
  </si>
  <si>
    <t>Е.В. Воронин</t>
  </si>
  <si>
    <t>Оперативный отчет о ходе реализации  муниципальной  программы "Социально-экономическое развитие МО Войсковицкое сельское поселение Гатчинского муниципального района Ленинградской области" за 2022 год</t>
  </si>
  <si>
    <t>за  2022 год</t>
  </si>
  <si>
    <t>3.  Мероприятия направленные на достижение цели федерального проекта  «Формирование комфортной городской среды»</t>
  </si>
  <si>
    <t>2. Мероприятия направленне на достижение цели федерального проекта «Дорожная сеть»</t>
  </si>
  <si>
    <t>ответственный исполнитель: -Администрация МО Войсковицкого селського поселения</t>
  </si>
  <si>
    <t>Проведение химической обработки по уничтожению борщевика Сосновского.</t>
  </si>
  <si>
    <t xml:space="preserve"> Проведение оценки эффекивности проведенных хим. мероприятий. </t>
  </si>
  <si>
    <t>Мероприятия в 2022 году не запланированы</t>
  </si>
  <si>
    <t>Проведение работ по обустройству детской спортивно-игровой площадки в п.Войсковицы , пл.Манина, д.1-6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</si>
  <si>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(Ремонт участка автомобильной дороги ул. Молодежная, от дома №3 до дома №8)</t>
  </si>
  <si>
    <t xml:space="preserve">2.3.  Мероприятия по обеспечению первичных мер пожарной безопасности </t>
  </si>
  <si>
    <t xml:space="preserve">2.2. Предупреждение и ликвидация последствий чрезвычайных ситуаций и стихийных бедствий природного и техногенного характера        </t>
  </si>
  <si>
    <t xml:space="preserve">2.1. Проведение мероприятий по гражданской обороне   </t>
  </si>
  <si>
    <t>Проведение профилактических бесед с населением  по противодействию  терр-му и экстрим-му, финансирование не требуется</t>
  </si>
  <si>
    <t>Проведение профилактических бесед с населением  по ликвидации последствий чрезвычайных ситуаций и стихийных бедствий природного и техногенного характера, финансирование не требуется</t>
  </si>
  <si>
    <t>Приобретение евробуклетов "Правила поведения при угрозе террористических актов"</t>
  </si>
  <si>
    <t>Устные беседы с дошкольниками и учащимися средней школы. Мероприятия выполнены в полном объеме. Финансирования не требуется</t>
  </si>
  <si>
    <t>Обеспеченность нас.пунктов противопожарными емкостями и водоемами</t>
  </si>
  <si>
    <t>Устные беседы с дошкольниками и учащимися средней школы</t>
  </si>
  <si>
    <t>Кол-во ДТП с участием детей</t>
  </si>
  <si>
    <t>Установка дорожных знаков</t>
  </si>
  <si>
    <t>Разметка парковочных мест</t>
  </si>
  <si>
    <t>Ведущий специалист  администрации</t>
  </si>
  <si>
    <t>Войсковицкого селського поселения</t>
  </si>
  <si>
    <t xml:space="preserve">Муниципальная программа «Социально-экономическое развитие МО Войсковицкое сельское поселение Гатчинского муниципального района Ленинградской области» , состоит из проектной и процессной частей.                                                    </t>
  </si>
  <si>
    <t xml:space="preserve">Индекс эффективности Iэ = 100,64% -  муниципальная программа реализуется эффективно.  </t>
  </si>
  <si>
    <t>Исполнение Плана реализации  муниципальной  программы МО Войсковицкого селського поселения                                                                  С начала текущего года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</si>
  <si>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8"/>
        <color theme="1"/>
        <rFont val="Times New Roman"/>
        <family val="1"/>
        <charset val="204"/>
      </rPr>
      <t xml:space="preserve">Комплекс процессных мероприятий "Жилищно-коммунальное хозяйство, содержание автомобильных дорог и благоустройство территории МО Войсковицкое сельское поселение" </t>
    </r>
  </si>
  <si>
    <t xml:space="preserve">Приобретение брошюр по поддержке СМП </t>
  </si>
  <si>
    <t>Проведение ремонта дворовой територии  в п.Войсковицы на ул. Молодежная д.4</t>
  </si>
  <si>
    <t>Проведение ремонта дворовой територии  в п.Войсковицы на ул. Молодежная д.6</t>
  </si>
  <si>
    <t>Проведение мероприятия "Совет глав"</t>
  </si>
  <si>
    <t>Мероприятия по вывозу мусора, очистке дорог от снега, приобретение услуг экскавтора для расчистки дорог, подметанию дорог, приобретение песка, отсева, соляной смеси</t>
  </si>
  <si>
    <t>Проведение ремонта дороги на ул. Молодежная. Проведение ямочного  ремонта, приобретение щебня. Услуги по составлению и корректировке смет на ремонт дорог, тех.контроль, выравнивание щебеночного покрытия дорог</t>
  </si>
  <si>
    <t xml:space="preserve">Разработка проекта установки системы автоматической пожарной сигнализации и оповещения людей о пожаре; отсыпка щебнем подъезда к противопожарному резервуару в д.Рябизи; Проверка правильности применения расценок и индексов расчетов в ЛСР </t>
  </si>
  <si>
    <t xml:space="preserve">Ремонт сетей уличного освещения. </t>
  </si>
  <si>
    <t xml:space="preserve">Обустройство контейнерных площадок в д.Тяглино у д.62 и между участками №33 и №43 АО «Племенная птицефабрика Войсковицы» </t>
  </si>
  <si>
    <t xml:space="preserve">Комплекс процессных мероприятий "Жилищно-коммунальное хозяйство, содержание автомобильных дорог и благоустройство территории МО Войсковицкое сельское поселение"      </t>
  </si>
  <si>
    <t>Мероприятия  в 2022 году не запланированы</t>
  </si>
  <si>
    <r>
      <t>Муниципальная программа</t>
    </r>
    <r>
      <rPr>
        <i/>
        <sz val="10"/>
        <color theme="1"/>
        <rFont val="Times New Roman"/>
        <family val="1"/>
        <charset val="204"/>
      </rPr>
      <t xml:space="preserve"> –"</t>
    </r>
    <r>
      <rPr>
        <i/>
        <sz val="12"/>
        <color theme="1"/>
        <rFont val="Times New Roman"/>
        <family val="1"/>
        <charset val="204"/>
      </rPr>
      <t>Социально-экономическое развитие МО Войсковицкое сельское поселение Гатчинского муниципального района Ленинградской област"</t>
    </r>
  </si>
  <si>
    <t>Проведение мероприятий по оценке недвижимости ОО (здание казармы , зем.уч.)</t>
  </si>
  <si>
    <t>Проведение топографической съемки Танковой аллеи в п.Новый учхоз</t>
  </si>
  <si>
    <t>Подготовка документов по межеванию, постановка на кадастровый учет зем.участков, кадастровые работы</t>
  </si>
  <si>
    <t xml:space="preserve">к оперативному отчету о ходе реализации  муниципальной  программы "Социально-экономическое развитие МО Войсковицкое сельское поселение Гатчинского муниципального района Ленинградской области" </t>
  </si>
  <si>
    <r>
      <t xml:space="preserve">  -  Количество посетителей данных мероприятий  - </t>
    </r>
    <r>
      <rPr>
        <b/>
        <sz val="12"/>
        <color theme="1"/>
        <rFont val="Times New Roman"/>
        <family val="1"/>
        <charset val="204"/>
      </rPr>
      <t>исполнен на 100,5%</t>
    </r>
    <r>
      <rPr>
        <sz val="12"/>
        <color theme="1"/>
        <rFont val="Times New Roman"/>
        <family val="1"/>
        <charset val="204"/>
      </rPr>
      <t>, в связи с ростом вовлеченности населения в культурную жизнь поселения</t>
    </r>
  </si>
  <si>
    <t>В результате расчетов согласно методики оценки эффективности реализации программ индекс эффективности комплекса процессных мероприятий 3 = 100,16% -  комплекс процессных мероприятий реализуется эффективно.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</si>
</sst>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00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5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6" fillId="0" borderId="0" xfId="0" applyFont="1"/>
    <xf numFmtId="0" fontId="7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4" xfId="0" applyFont="1" applyBorder="1" applyAlignment="1">
      <alignment horizontal="justify" vertical="top" wrapText="1"/>
    </xf>
    <xf numFmtId="0" fontId="13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3" borderId="4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vertical="top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8" xfId="0" applyFont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7" fillId="8" borderId="10" xfId="0" applyFont="1" applyFill="1" applyBorder="1" applyAlignment="1">
      <alignment horizontal="center" wrapText="1"/>
    </xf>
    <xf numFmtId="0" fontId="0" fillId="8" borderId="10" xfId="0" applyFill="1" applyBorder="1" applyAlignment="1">
      <alignment wrapText="1"/>
    </xf>
    <xf numFmtId="0" fontId="7" fillId="8" borderId="9" xfId="0" applyFont="1" applyFill="1" applyBorder="1" applyAlignment="1">
      <alignment horizontal="center" wrapText="1"/>
    </xf>
    <xf numFmtId="0" fontId="0" fillId="8" borderId="12" xfId="0" applyFill="1" applyBorder="1" applyAlignment="1">
      <alignment wrapText="1"/>
    </xf>
    <xf numFmtId="0" fontId="7" fillId="7" borderId="9" xfId="0" applyFont="1" applyFill="1" applyBorder="1" applyAlignment="1">
      <alignment horizontal="center" wrapText="1"/>
    </xf>
    <xf numFmtId="0" fontId="7" fillId="7" borderId="10" xfId="0" applyFont="1" applyFill="1" applyBorder="1" applyAlignment="1">
      <alignment horizontal="center" wrapText="1"/>
    </xf>
    <xf numFmtId="0" fontId="0" fillId="7" borderId="10" xfId="0" applyFill="1" applyBorder="1" applyAlignment="1">
      <alignment wrapText="1"/>
    </xf>
    <xf numFmtId="0" fontId="6" fillId="0" borderId="0" xfId="0" applyFont="1" applyAlignment="1">
      <alignment horizontal="justify"/>
    </xf>
    <xf numFmtId="0" fontId="26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2" fillId="0" borderId="0" xfId="0" applyFont="1"/>
    <xf numFmtId="0" fontId="14" fillId="12" borderId="4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 wrapText="1"/>
    </xf>
    <xf numFmtId="0" fontId="13" fillId="12" borderId="4" xfId="0" applyFont="1" applyFill="1" applyBorder="1" applyAlignment="1">
      <alignment horizontal="center" wrapText="1"/>
    </xf>
    <xf numFmtId="0" fontId="2" fillId="12" borderId="4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wrapText="1"/>
    </xf>
    <xf numFmtId="0" fontId="9" fillId="10" borderId="1" xfId="0" applyFont="1" applyFill="1" applyBorder="1" applyAlignment="1">
      <alignment horizontal="center" wrapText="1"/>
    </xf>
    <xf numFmtId="0" fontId="9" fillId="11" borderId="2" xfId="0" applyFont="1" applyFill="1" applyBorder="1" applyAlignment="1">
      <alignment horizontal="center" wrapText="1"/>
    </xf>
    <xf numFmtId="0" fontId="14" fillId="14" borderId="4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0" fontId="27" fillId="0" borderId="4" xfId="0" applyFont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0" fillId="8" borderId="0" xfId="0" applyFill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wrapText="1"/>
    </xf>
    <xf numFmtId="0" fontId="9" fillId="9" borderId="3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0" fillId="0" borderId="13" xfId="0" applyBorder="1"/>
    <xf numFmtId="0" fontId="0" fillId="0" borderId="0" xfId="0" applyBorder="1"/>
    <xf numFmtId="0" fontId="0" fillId="0" borderId="10" xfId="0" applyBorder="1"/>
    <xf numFmtId="0" fontId="7" fillId="14" borderId="1" xfId="0" applyFont="1" applyFill="1" applyBorder="1" applyAlignment="1">
      <alignment horizontal="center" wrapText="1"/>
    </xf>
    <xf numFmtId="0" fontId="7" fillId="10" borderId="1" xfId="0" applyFont="1" applyFill="1" applyBorder="1" applyAlignment="1">
      <alignment horizontal="center" wrapText="1"/>
    </xf>
    <xf numFmtId="0" fontId="7" fillId="12" borderId="1" xfId="0" applyFont="1" applyFill="1" applyBorder="1" applyAlignment="1">
      <alignment horizontal="center" wrapText="1"/>
    </xf>
    <xf numFmtId="0" fontId="14" fillId="1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0" xfId="0" applyNumberFormat="1"/>
    <xf numFmtId="0" fontId="2" fillId="0" borderId="2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27" fillId="0" borderId="1" xfId="0" applyFont="1" applyBorder="1" applyAlignment="1">
      <alignment horizontal="center" vertical="top" wrapText="1"/>
    </xf>
    <xf numFmtId="0" fontId="10" fillId="7" borderId="17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12" borderId="4" xfId="0" applyNumberFormat="1" applyFont="1" applyFill="1" applyBorder="1" applyAlignment="1">
      <alignment horizontal="center" vertical="center" wrapText="1"/>
    </xf>
    <xf numFmtId="2" fontId="2" fillId="12" borderId="1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2" fontId="14" fillId="14" borderId="4" xfId="0" applyNumberFormat="1" applyFont="1" applyFill="1" applyBorder="1" applyAlignment="1">
      <alignment horizontal="center" vertical="center" wrapText="1"/>
    </xf>
    <xf numFmtId="2" fontId="14" fillId="9" borderId="4" xfId="0" applyNumberFormat="1" applyFont="1" applyFill="1" applyBorder="1" applyAlignment="1">
      <alignment horizontal="center" vertical="center" wrapText="1"/>
    </xf>
    <xf numFmtId="2" fontId="2" fillId="10" borderId="2" xfId="0" applyNumberFormat="1" applyFont="1" applyFill="1" applyBorder="1" applyAlignment="1">
      <alignment horizontal="center" vertical="center" wrapText="1"/>
    </xf>
    <xf numFmtId="2" fontId="2" fillId="10" borderId="6" xfId="0" applyNumberFormat="1" applyFont="1" applyFill="1" applyBorder="1" applyAlignment="1">
      <alignment horizontal="center" vertical="center" wrapText="1"/>
    </xf>
    <xf numFmtId="2" fontId="2" fillId="8" borderId="4" xfId="0" applyNumberFormat="1" applyFont="1" applyFill="1" applyBorder="1" applyAlignment="1">
      <alignment horizontal="center" vertical="center" wrapText="1"/>
    </xf>
    <xf numFmtId="2" fontId="2" fillId="8" borderId="12" xfId="0" applyNumberFormat="1" applyFont="1" applyFill="1" applyBorder="1" applyAlignment="1">
      <alignment horizontal="center" vertical="center" wrapText="1"/>
    </xf>
    <xf numFmtId="2" fontId="2" fillId="8" borderId="1" xfId="0" applyNumberFormat="1" applyFont="1" applyFill="1" applyBorder="1" applyAlignment="1">
      <alignment horizontal="center" vertical="center" wrapText="1"/>
    </xf>
    <xf numFmtId="2" fontId="14" fillId="12" borderId="4" xfId="0" applyNumberFormat="1" applyFont="1" applyFill="1" applyBorder="1" applyAlignment="1">
      <alignment horizontal="center" vertical="center" wrapText="1"/>
    </xf>
    <xf numFmtId="2" fontId="14" fillId="12" borderId="1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2" fillId="0" borderId="12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6" borderId="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0" fontId="10" fillId="0" borderId="8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0" fontId="10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15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2" fontId="3" fillId="7" borderId="4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" fontId="3" fillId="7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0" fillId="0" borderId="0" xfId="0" applyNumberFormat="1"/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 vertical="center" wrapText="1"/>
    </xf>
    <xf numFmtId="0" fontId="30" fillId="0" borderId="18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1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10" fontId="10" fillId="4" borderId="14" xfId="0" applyNumberFormat="1" applyFont="1" applyFill="1" applyBorder="1" applyAlignment="1">
      <alignment horizontal="center" vertical="center" wrapText="1"/>
    </xf>
    <xf numFmtId="2" fontId="10" fillId="4" borderId="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" fontId="14" fillId="15" borderId="4" xfId="0" applyNumberFormat="1" applyFont="1" applyFill="1" applyBorder="1" applyAlignment="1">
      <alignment horizontal="center" vertical="center" wrapText="1"/>
    </xf>
    <xf numFmtId="0" fontId="14" fillId="15" borderId="4" xfId="0" applyFont="1" applyFill="1" applyBorder="1" applyAlignment="1">
      <alignment horizontal="center" vertical="center" wrapText="1"/>
    </xf>
    <xf numFmtId="2" fontId="33" fillId="0" borderId="12" xfId="0" applyNumberFormat="1" applyFont="1" applyBorder="1" applyAlignment="1">
      <alignment horizontal="center" vertical="center" wrapText="1"/>
    </xf>
    <xf numFmtId="2" fontId="33" fillId="0" borderId="4" xfId="0" applyNumberFormat="1" applyFont="1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horizontal="center" vertical="center" wrapText="1"/>
    </xf>
    <xf numFmtId="2" fontId="33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wrapText="1"/>
    </xf>
    <xf numFmtId="0" fontId="7" fillId="11" borderId="2" xfId="0" applyFont="1" applyFill="1" applyBorder="1" applyAlignment="1">
      <alignment horizontal="center" wrapText="1"/>
    </xf>
    <xf numFmtId="0" fontId="7" fillId="10" borderId="4" xfId="0" applyFont="1" applyFill="1" applyBorder="1" applyAlignment="1">
      <alignment horizontal="center" wrapText="1"/>
    </xf>
    <xf numFmtId="0" fontId="7" fillId="12" borderId="4" xfId="0" applyFont="1" applyFill="1" applyBorder="1" applyAlignment="1">
      <alignment horizontal="center" wrapText="1"/>
    </xf>
    <xf numFmtId="0" fontId="10" fillId="12" borderId="4" xfId="0" applyFont="1" applyFill="1" applyBorder="1" applyAlignment="1">
      <alignment horizontal="center" wrapText="1"/>
    </xf>
    <xf numFmtId="1" fontId="14" fillId="0" borderId="4" xfId="0" applyNumberFormat="1" applyFont="1" applyBorder="1" applyAlignment="1">
      <alignment horizontal="center" vertical="center" wrapText="1"/>
    </xf>
    <xf numFmtId="0" fontId="2" fillId="0" borderId="0" xfId="0" applyFont="1"/>
    <xf numFmtId="2" fontId="14" fillId="1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Fill="1" applyAlignment="1"/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27" fillId="0" borderId="5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6" borderId="3" xfId="0" applyFont="1" applyFill="1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7" fillId="5" borderId="5" xfId="0" applyNumberFormat="1" applyFont="1" applyFill="1" applyBorder="1" applyAlignment="1">
      <alignment vertical="center" wrapText="1"/>
    </xf>
    <xf numFmtId="10" fontId="7" fillId="5" borderId="5" xfId="0" applyNumberFormat="1" applyFont="1" applyFill="1" applyBorder="1" applyAlignment="1">
      <alignment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10" fontId="10" fillId="4" borderId="5" xfId="0" applyNumberFormat="1" applyFont="1" applyFill="1" applyBorder="1" applyAlignment="1">
      <alignment horizontal="center" vertical="center" wrapText="1"/>
    </xf>
    <xf numFmtId="10" fontId="10" fillId="4" borderId="1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10" fontId="10" fillId="0" borderId="9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7" borderId="4" xfId="0" applyNumberFormat="1" applyFont="1" applyFill="1" applyBorder="1" applyAlignment="1">
      <alignment horizontal="center" vertical="center" wrapText="1"/>
    </xf>
    <xf numFmtId="2" fontId="2" fillId="7" borderId="4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7" borderId="2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justify"/>
    </xf>
    <xf numFmtId="0" fontId="0" fillId="16" borderId="0" xfId="0" applyFill="1"/>
    <xf numFmtId="2" fontId="3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justify"/>
    </xf>
    <xf numFmtId="0" fontId="30" fillId="0" borderId="18" xfId="0" applyFont="1" applyFill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5" fillId="0" borderId="0" xfId="0" applyFont="1" applyFill="1" applyAlignment="1">
      <alignment horizontal="left" wrapText="1"/>
    </xf>
    <xf numFmtId="10" fontId="2" fillId="14" borderId="1" xfId="0" applyNumberFormat="1" applyFont="1" applyFill="1" applyBorder="1" applyAlignment="1">
      <alignment horizontal="center" vertical="center"/>
    </xf>
    <xf numFmtId="10" fontId="2" fillId="9" borderId="1" xfId="0" applyNumberFormat="1" applyFont="1" applyFill="1" applyBorder="1" applyAlignment="1">
      <alignment horizontal="center" vertical="center"/>
    </xf>
    <xf numFmtId="10" fontId="2" fillId="13" borderId="1" xfId="0" applyNumberFormat="1" applyFont="1" applyFill="1" applyBorder="1" applyAlignment="1">
      <alignment horizontal="center" vertical="center"/>
    </xf>
    <xf numFmtId="10" fontId="2" fillId="12" borderId="1" xfId="0" applyNumberFormat="1" applyFont="1" applyFill="1" applyBorder="1" applyAlignment="1">
      <alignment horizontal="center" vertical="center"/>
    </xf>
    <xf numFmtId="10" fontId="2" fillId="15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0" fontId="2" fillId="10" borderId="1" xfId="0" applyNumberFormat="1" applyFont="1" applyFill="1" applyBorder="1" applyAlignment="1">
      <alignment horizontal="center" vertical="center"/>
    </xf>
    <xf numFmtId="10" fontId="2" fillId="8" borderId="1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8" xfId="0" applyBorder="1"/>
    <xf numFmtId="0" fontId="1" fillId="0" borderId="18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7" fillId="5" borderId="5" xfId="0" applyNumberFormat="1" applyFont="1" applyFill="1" applyBorder="1" applyAlignment="1">
      <alignment horizontal="center" vertical="center" wrapText="1"/>
    </xf>
    <xf numFmtId="10" fontId="7" fillId="5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7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0" fontId="10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wrapText="1"/>
    </xf>
    <xf numFmtId="2" fontId="2" fillId="0" borderId="0" xfId="0" applyNumberFormat="1" applyFont="1"/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wrapText="1"/>
    </xf>
    <xf numFmtId="0" fontId="7" fillId="8" borderId="6" xfId="0" applyFont="1" applyFill="1" applyBorder="1" applyAlignment="1">
      <alignment horizontal="center" wrapText="1"/>
    </xf>
    <xf numFmtId="0" fontId="7" fillId="8" borderId="2" xfId="0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9" borderId="2" xfId="0" applyFont="1" applyFill="1" applyBorder="1" applyAlignment="1">
      <alignment horizontal="center" wrapText="1"/>
    </xf>
    <xf numFmtId="0" fontId="8" fillId="10" borderId="8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0" borderId="2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wrapText="1"/>
    </xf>
    <xf numFmtId="0" fontId="10" fillId="8" borderId="7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13" borderId="8" xfId="0" applyFont="1" applyFill="1" applyBorder="1" applyAlignment="1">
      <alignment horizontal="center" wrapText="1"/>
    </xf>
    <xf numFmtId="0" fontId="7" fillId="13" borderId="6" xfId="0" applyFont="1" applyFill="1" applyBorder="1" applyAlignment="1">
      <alignment horizontal="center" wrapText="1"/>
    </xf>
    <xf numFmtId="0" fontId="7" fillId="13" borderId="2" xfId="0" applyFont="1" applyFill="1" applyBorder="1" applyAlignment="1">
      <alignment horizont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wrapText="1"/>
    </xf>
    <xf numFmtId="0" fontId="7" fillId="9" borderId="13" xfId="0" applyFont="1" applyFill="1" applyBorder="1" applyAlignment="1">
      <alignment horizontal="center" wrapText="1"/>
    </xf>
    <xf numFmtId="0" fontId="7" fillId="9" borderId="11" xfId="0" applyFont="1" applyFill="1" applyBorder="1" applyAlignment="1">
      <alignment horizontal="center" wrapText="1"/>
    </xf>
    <xf numFmtId="0" fontId="7" fillId="9" borderId="5" xfId="0" applyFont="1" applyFill="1" applyBorder="1" applyAlignment="1">
      <alignment horizontal="center" wrapText="1"/>
    </xf>
    <xf numFmtId="0" fontId="7" fillId="9" borderId="7" xfId="0" applyFont="1" applyFill="1" applyBorder="1" applyAlignment="1">
      <alignment horizontal="center" wrapText="1"/>
    </xf>
    <xf numFmtId="0" fontId="7" fillId="9" borderId="3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12" borderId="5" xfId="0" applyFont="1" applyFill="1" applyBorder="1" applyAlignment="1">
      <alignment horizontal="center" vertical="center" wrapText="1"/>
    </xf>
    <xf numFmtId="0" fontId="14" fillId="12" borderId="7" xfId="0" applyFont="1" applyFill="1" applyBorder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 wrapText="1"/>
    </xf>
    <xf numFmtId="0" fontId="14" fillId="13" borderId="8" xfId="0" applyFont="1" applyFill="1" applyBorder="1" applyAlignment="1">
      <alignment horizontal="center" wrapText="1"/>
    </xf>
    <xf numFmtId="0" fontId="14" fillId="13" borderId="6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4" fillId="9" borderId="15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14" fillId="13" borderId="8" xfId="0" applyFont="1" applyFill="1" applyBorder="1" applyAlignment="1">
      <alignment horizontal="center" vertical="center" wrapText="1"/>
    </xf>
    <xf numFmtId="0" fontId="14" fillId="13" borderId="6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0" fillId="8" borderId="8" xfId="0" applyFont="1" applyFill="1" applyBorder="1" applyAlignment="1">
      <alignment horizontal="center" vertical="center" wrapText="1"/>
    </xf>
    <xf numFmtId="0" fontId="30" fillId="8" borderId="2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wrapText="1"/>
    </xf>
    <xf numFmtId="0" fontId="18" fillId="4" borderId="2" xfId="0" applyFont="1" applyFill="1" applyBorder="1" applyAlignment="1">
      <alignment horizontal="center" wrapText="1"/>
    </xf>
    <xf numFmtId="0" fontId="18" fillId="2" borderId="14" xfId="0" applyFont="1" applyFill="1" applyBorder="1" applyAlignment="1">
      <alignment horizontal="center" vertical="top" wrapText="1"/>
    </xf>
    <xf numFmtId="0" fontId="18" fillId="2" borderId="9" xfId="0" applyFont="1" applyFill="1" applyBorder="1" applyAlignment="1">
      <alignment horizontal="center" vertical="top" wrapText="1"/>
    </xf>
    <xf numFmtId="0" fontId="0" fillId="2" borderId="13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29" fillId="2" borderId="11" xfId="0" applyFont="1" applyFill="1" applyBorder="1" applyAlignment="1">
      <alignment horizontal="center" vertical="top" wrapText="1"/>
    </xf>
    <xf numFmtId="0" fontId="29" fillId="2" borderId="4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0" fillId="4" borderId="9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10" fontId="10" fillId="4" borderId="5" xfId="0" applyNumberFormat="1" applyFont="1" applyFill="1" applyBorder="1" applyAlignment="1">
      <alignment horizontal="center" vertical="center" wrapText="1"/>
    </xf>
    <xf numFmtId="10" fontId="10" fillId="4" borderId="3" xfId="0" applyNumberFormat="1" applyFont="1" applyFill="1" applyBorder="1" applyAlignment="1">
      <alignment horizontal="center" vertical="center" wrapText="1"/>
    </xf>
    <xf numFmtId="2" fontId="10" fillId="4" borderId="9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2" fontId="10" fillId="4" borderId="5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10" fontId="10" fillId="4" borderId="14" xfId="0" applyNumberFormat="1" applyFont="1" applyFill="1" applyBorder="1" applyAlignment="1">
      <alignment horizontal="center" vertical="center" wrapText="1"/>
    </xf>
    <xf numFmtId="10" fontId="10" fillId="4" borderId="11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center" wrapText="1"/>
    </xf>
    <xf numFmtId="2" fontId="10" fillId="4" borderId="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2" fillId="8" borderId="8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menova/&#1041;&#1070;&#1044;&#1046;&#1045;&#1058;%20_&#1052;&#1054;&#1049;/&#1041;&#1058;%202022&#1075;/&#1048;&#1057;&#1055;.4&#1082;&#1074;.2022/&#1041;&#1070;&#1044;&#1046;&#1045;&#1058;_&#1055;&#1088;&#1080;&#1083;&#1086;&#1078;&#1077;&#1085;&#1080;&#1103;%20&#1040;&#1074;&#1090;&#1086;&#1084;&#1072;&#1090;%20_&#1079;&#1072;%204&#1082;&#1074;.2022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доходы 4кв.2022"/>
      <sheetName val="мбт 4кв.2022."/>
      <sheetName val="Ведомственная руб"/>
      <sheetName val="Смета_1"/>
      <sheetName val="9_Расходы 4 кв.2022"/>
      <sheetName val="11 прил Расходы 4кв.2022"/>
      <sheetName val="13_Ведомственная 4кв. 2022"/>
      <sheetName val="15_МУН прогр 4кв.2022"/>
      <sheetName val="для пояснительной"/>
      <sheetName val="15_ МУН прогр.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7">
          <cell r="J77">
            <v>54841.753360000017</v>
          </cell>
          <cell r="K77">
            <v>54452.413160000011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77"/>
  <sheetViews>
    <sheetView view="pageBreakPreview" topLeftCell="A46" zoomScaleNormal="100" zoomScaleSheetLayoutView="100" workbookViewId="0">
      <selection activeCell="G53" sqref="G53"/>
    </sheetView>
  </sheetViews>
  <sheetFormatPr defaultRowHeight="15" outlineLevelCol="1"/>
  <cols>
    <col min="1" max="1" width="6" style="46" customWidth="1"/>
    <col min="2" max="2" width="22.42578125" style="44" customWidth="1"/>
    <col min="3" max="3" width="5.28515625" customWidth="1"/>
    <col min="4" max="4" width="8.5703125" customWidth="1"/>
    <col min="5" max="5" width="9.140625" customWidth="1"/>
    <col min="6" max="6" width="9" customWidth="1"/>
    <col min="7" max="7" width="8.85546875" customWidth="1"/>
    <col min="8" max="8" width="7" customWidth="1" outlineLevel="1"/>
    <col min="9" max="9" width="6.85546875" customWidth="1" outlineLevel="1"/>
    <col min="10" max="10" width="11.140625" style="103" customWidth="1"/>
    <col min="11" max="11" width="9.140625" style="158"/>
  </cols>
  <sheetData>
    <row r="1" spans="1:11">
      <c r="G1" t="s">
        <v>232</v>
      </c>
      <c r="I1" s="1"/>
    </row>
    <row r="2" spans="1:11" ht="28.5" customHeight="1">
      <c r="A2" s="307" t="s">
        <v>210</v>
      </c>
      <c r="B2" s="307"/>
      <c r="C2" s="307"/>
      <c r="D2" s="307"/>
      <c r="E2" s="307"/>
      <c r="F2" s="307"/>
      <c r="G2" s="307"/>
      <c r="H2" s="307"/>
      <c r="I2" s="307"/>
      <c r="J2" s="307"/>
      <c r="K2" s="204"/>
    </row>
    <row r="3" spans="1:11" ht="15.75" thickBot="1"/>
    <row r="4" spans="1:11" ht="42.75" customHeight="1" thickBot="1">
      <c r="A4" s="302" t="s">
        <v>10</v>
      </c>
      <c r="B4" s="302" t="s">
        <v>237</v>
      </c>
      <c r="C4" s="302" t="s">
        <v>11</v>
      </c>
      <c r="D4" s="202" t="s">
        <v>12</v>
      </c>
      <c r="E4" s="299" t="s">
        <v>13</v>
      </c>
      <c r="F4" s="300"/>
      <c r="G4" s="300"/>
      <c r="H4" s="300"/>
      <c r="I4" s="300"/>
      <c r="J4" s="301"/>
    </row>
    <row r="5" spans="1:11" ht="62.25" customHeight="1">
      <c r="A5" s="314"/>
      <c r="B5" s="314"/>
      <c r="C5" s="314"/>
      <c r="D5" s="314" t="s">
        <v>67</v>
      </c>
      <c r="E5" s="302" t="s">
        <v>68</v>
      </c>
      <c r="F5" s="302" t="s">
        <v>69</v>
      </c>
      <c r="G5" s="302" t="s">
        <v>70</v>
      </c>
      <c r="H5" s="302" t="s">
        <v>14</v>
      </c>
      <c r="I5" s="302" t="s">
        <v>501</v>
      </c>
      <c r="J5" s="302" t="s">
        <v>15</v>
      </c>
    </row>
    <row r="6" spans="1:11" ht="15.75" thickBot="1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1" ht="22.5" customHeight="1" thickBot="1">
      <c r="A7" s="172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</row>
    <row r="8" spans="1:11" ht="30.75" customHeight="1" thickBot="1">
      <c r="A8" s="308" t="s">
        <v>152</v>
      </c>
      <c r="B8" s="309"/>
      <c r="C8" s="309"/>
      <c r="D8" s="309"/>
      <c r="E8" s="309"/>
      <c r="F8" s="309"/>
      <c r="G8" s="309"/>
      <c r="H8" s="309"/>
      <c r="I8" s="309"/>
      <c r="J8" s="310"/>
    </row>
    <row r="9" spans="1:11" ht="15.75" customHeight="1" thickBot="1">
      <c r="A9" s="311" t="s">
        <v>16</v>
      </c>
      <c r="B9" s="312"/>
      <c r="C9" s="312"/>
      <c r="D9" s="312"/>
      <c r="E9" s="312"/>
      <c r="F9" s="312"/>
      <c r="G9" s="312"/>
      <c r="H9" s="312"/>
      <c r="I9" s="312"/>
      <c r="J9" s="313"/>
    </row>
    <row r="10" spans="1:11" ht="15.75" thickBot="1">
      <c r="A10" s="315" t="s">
        <v>484</v>
      </c>
      <c r="B10" s="316"/>
      <c r="C10" s="316"/>
      <c r="D10" s="316"/>
      <c r="E10" s="316"/>
      <c r="F10" s="316"/>
      <c r="G10" s="316"/>
      <c r="H10" s="316"/>
      <c r="I10" s="316"/>
      <c r="J10" s="317"/>
    </row>
    <row r="11" spans="1:11" ht="39" customHeight="1" thickBot="1">
      <c r="A11" s="42" t="s">
        <v>17</v>
      </c>
      <c r="B11" s="32" t="s">
        <v>125</v>
      </c>
      <c r="C11" s="31" t="s">
        <v>126</v>
      </c>
      <c r="D11" s="32">
        <v>53.5</v>
      </c>
      <c r="E11" s="32">
        <v>63.5</v>
      </c>
      <c r="F11" s="32">
        <v>101.8</v>
      </c>
      <c r="G11" s="32">
        <v>126.8</v>
      </c>
      <c r="H11" s="37"/>
      <c r="I11" s="37"/>
      <c r="J11" s="80" t="s">
        <v>215</v>
      </c>
    </row>
    <row r="12" spans="1:11" ht="41.25" customHeight="1" thickBot="1">
      <c r="A12" s="42" t="s">
        <v>18</v>
      </c>
      <c r="B12" s="32" t="s">
        <v>127</v>
      </c>
      <c r="C12" s="31" t="s">
        <v>80</v>
      </c>
      <c r="D12" s="82">
        <v>0.75</v>
      </c>
      <c r="E12" s="82">
        <v>0.76</v>
      </c>
      <c r="F12" s="82">
        <v>0.8</v>
      </c>
      <c r="G12" s="82">
        <v>0.81</v>
      </c>
      <c r="H12" s="37"/>
      <c r="I12" s="37"/>
      <c r="J12" s="80" t="s">
        <v>215</v>
      </c>
    </row>
    <row r="13" spans="1:11" ht="65.25" customHeight="1" thickBot="1">
      <c r="A13" s="205" t="s">
        <v>19</v>
      </c>
      <c r="B13" s="32" t="s">
        <v>485</v>
      </c>
      <c r="C13" s="33" t="s">
        <v>105</v>
      </c>
      <c r="D13" s="81">
        <v>0</v>
      </c>
      <c r="E13" s="81">
        <v>0</v>
      </c>
      <c r="F13" s="81">
        <v>0</v>
      </c>
      <c r="G13" s="81">
        <v>1</v>
      </c>
      <c r="H13" s="37"/>
      <c r="I13" s="37"/>
      <c r="J13" s="104" t="s">
        <v>218</v>
      </c>
    </row>
    <row r="14" spans="1:11" ht="45.75" thickBot="1">
      <c r="A14" s="205" t="s">
        <v>76</v>
      </c>
      <c r="B14" s="32" t="s">
        <v>486</v>
      </c>
      <c r="C14" s="33" t="s">
        <v>105</v>
      </c>
      <c r="D14" s="81">
        <v>0</v>
      </c>
      <c r="E14" s="81">
        <v>0</v>
      </c>
      <c r="F14" s="81">
        <v>1</v>
      </c>
      <c r="G14" s="81">
        <v>0</v>
      </c>
      <c r="H14" s="37"/>
      <c r="I14" s="37"/>
      <c r="J14" s="104" t="s">
        <v>9</v>
      </c>
    </row>
    <row r="15" spans="1:11" ht="22.5" customHeight="1" thickBot="1">
      <c r="A15" s="315" t="s">
        <v>487</v>
      </c>
      <c r="B15" s="316"/>
      <c r="C15" s="316"/>
      <c r="D15" s="316"/>
      <c r="E15" s="316"/>
      <c r="F15" s="316"/>
      <c r="G15" s="316"/>
      <c r="H15" s="316"/>
      <c r="I15" s="316"/>
      <c r="J15" s="317"/>
    </row>
    <row r="16" spans="1:11" ht="100.5" customHeight="1" thickBot="1">
      <c r="A16" s="42" t="s">
        <v>20</v>
      </c>
      <c r="B16" s="32" t="s">
        <v>488</v>
      </c>
      <c r="C16" s="31" t="s">
        <v>86</v>
      </c>
      <c r="D16" s="26">
        <v>1</v>
      </c>
      <c r="E16" s="26">
        <v>0</v>
      </c>
      <c r="F16" s="26">
        <v>1</v>
      </c>
      <c r="G16" s="26">
        <v>0</v>
      </c>
      <c r="H16" s="9"/>
      <c r="I16" s="9"/>
      <c r="J16" s="104" t="s">
        <v>9</v>
      </c>
    </row>
    <row r="17" spans="1:10" ht="30" customHeight="1" thickBot="1">
      <c r="A17" s="315" t="s">
        <v>489</v>
      </c>
      <c r="B17" s="316"/>
      <c r="C17" s="316"/>
      <c r="D17" s="316"/>
      <c r="E17" s="316"/>
      <c r="F17" s="316"/>
      <c r="G17" s="316"/>
      <c r="H17" s="316"/>
      <c r="I17" s="316"/>
      <c r="J17" s="317"/>
    </row>
    <row r="18" spans="1:10" ht="41.25" customHeight="1" thickBot="1">
      <c r="A18" s="38" t="s">
        <v>188</v>
      </c>
      <c r="B18" s="28" t="s">
        <v>124</v>
      </c>
      <c r="C18" s="41" t="s">
        <v>82</v>
      </c>
      <c r="D18" s="41">
        <v>0</v>
      </c>
      <c r="E18" s="41">
        <v>0</v>
      </c>
      <c r="F18" s="34">
        <v>0</v>
      </c>
      <c r="G18" s="34">
        <v>1</v>
      </c>
      <c r="H18" s="37"/>
      <c r="I18" s="37"/>
      <c r="J18" s="104" t="s">
        <v>9</v>
      </c>
    </row>
    <row r="19" spans="1:10" ht="43.5" customHeight="1" thickBot="1">
      <c r="A19" s="206" t="s">
        <v>189</v>
      </c>
      <c r="B19" s="207" t="s">
        <v>490</v>
      </c>
      <c r="C19" s="208" t="s">
        <v>80</v>
      </c>
      <c r="D19" s="208">
        <v>0</v>
      </c>
      <c r="E19" s="208">
        <v>0</v>
      </c>
      <c r="F19" s="209">
        <v>0</v>
      </c>
      <c r="G19" s="209">
        <v>95</v>
      </c>
      <c r="H19" s="210"/>
      <c r="I19" s="210"/>
      <c r="J19" s="211" t="s">
        <v>9</v>
      </c>
    </row>
    <row r="20" spans="1:10" ht="23.25" customHeight="1" thickBot="1">
      <c r="A20" s="311" t="s">
        <v>24</v>
      </c>
      <c r="B20" s="312"/>
      <c r="C20" s="312"/>
      <c r="D20" s="312"/>
      <c r="E20" s="312"/>
      <c r="F20" s="312"/>
      <c r="G20" s="312"/>
      <c r="H20" s="312"/>
      <c r="I20" s="312"/>
      <c r="J20" s="313"/>
    </row>
    <row r="21" spans="1:10" ht="23.25" customHeight="1" thickBot="1">
      <c r="A21" s="304" t="s">
        <v>307</v>
      </c>
      <c r="B21" s="305"/>
      <c r="C21" s="305"/>
      <c r="D21" s="305"/>
      <c r="E21" s="305"/>
      <c r="F21" s="305"/>
      <c r="G21" s="305"/>
      <c r="H21" s="305"/>
      <c r="I21" s="305"/>
      <c r="J21" s="306"/>
    </row>
    <row r="22" spans="1:10" ht="35.25" thickBot="1">
      <c r="A22" s="42" t="s">
        <v>17</v>
      </c>
      <c r="B22" s="12" t="s">
        <v>65</v>
      </c>
      <c r="C22" s="12" t="s">
        <v>66</v>
      </c>
      <c r="D22" s="27">
        <v>2</v>
      </c>
      <c r="E22" s="31">
        <v>1</v>
      </c>
      <c r="F22" s="27">
        <v>1</v>
      </c>
      <c r="G22" s="27">
        <v>0</v>
      </c>
      <c r="H22" s="9"/>
      <c r="I22" s="9"/>
      <c r="J22" s="80" t="s">
        <v>215</v>
      </c>
    </row>
    <row r="23" spans="1:10" ht="51" customHeight="1" thickBot="1">
      <c r="A23" s="42" t="s">
        <v>18</v>
      </c>
      <c r="B23" s="25" t="s">
        <v>71</v>
      </c>
      <c r="C23" s="25" t="s">
        <v>72</v>
      </c>
      <c r="D23" s="212">
        <v>1</v>
      </c>
      <c r="E23" s="213">
        <v>4</v>
      </c>
      <c r="F23" s="213">
        <v>17</v>
      </c>
      <c r="G23" s="213">
        <v>28</v>
      </c>
      <c r="H23" s="9"/>
      <c r="I23" s="9"/>
      <c r="J23" s="80" t="s">
        <v>215</v>
      </c>
    </row>
    <row r="24" spans="1:10" ht="51" customHeight="1" thickBot="1">
      <c r="A24" s="42" t="s">
        <v>19</v>
      </c>
      <c r="B24" s="273" t="s">
        <v>73</v>
      </c>
      <c r="C24" s="27" t="s">
        <v>66</v>
      </c>
      <c r="D24" s="27">
        <v>8</v>
      </c>
      <c r="E24" s="31">
        <v>10</v>
      </c>
      <c r="F24" s="31">
        <v>0</v>
      </c>
      <c r="G24" s="27">
        <v>8</v>
      </c>
      <c r="H24" s="9"/>
      <c r="I24" s="9"/>
      <c r="J24" s="80" t="s">
        <v>215</v>
      </c>
    </row>
    <row r="25" spans="1:10" ht="55.5" customHeight="1" thickBot="1">
      <c r="A25" s="42" t="s">
        <v>76</v>
      </c>
      <c r="B25" s="29" t="s">
        <v>491</v>
      </c>
      <c r="C25" s="28" t="s">
        <v>306</v>
      </c>
      <c r="D25" s="29" t="s">
        <v>269</v>
      </c>
      <c r="E25" s="29" t="s">
        <v>270</v>
      </c>
      <c r="F25" s="32" t="s">
        <v>492</v>
      </c>
      <c r="G25" s="29" t="s">
        <v>270</v>
      </c>
      <c r="H25" s="9"/>
      <c r="I25" s="9"/>
      <c r="J25" s="80" t="s">
        <v>611</v>
      </c>
    </row>
    <row r="26" spans="1:10" ht="37.5" customHeight="1" thickBot="1">
      <c r="A26" s="42" t="s">
        <v>128</v>
      </c>
      <c r="B26" s="28" t="s">
        <v>74</v>
      </c>
      <c r="C26" s="28" t="s">
        <v>72</v>
      </c>
      <c r="D26" s="28">
        <v>1</v>
      </c>
      <c r="E26" s="28">
        <v>1</v>
      </c>
      <c r="F26" s="28">
        <v>1</v>
      </c>
      <c r="G26" s="28">
        <v>1</v>
      </c>
      <c r="H26" s="9"/>
      <c r="I26" s="9"/>
      <c r="J26" s="80" t="s">
        <v>215</v>
      </c>
    </row>
    <row r="27" spans="1:10" ht="37.5" customHeight="1" thickBot="1">
      <c r="A27" s="42" t="s">
        <v>129</v>
      </c>
      <c r="B27" s="105" t="s">
        <v>75</v>
      </c>
      <c r="C27" s="28" t="s">
        <v>72</v>
      </c>
      <c r="D27" s="28">
        <v>12</v>
      </c>
      <c r="E27" s="28">
        <v>12</v>
      </c>
      <c r="F27" s="28">
        <v>12</v>
      </c>
      <c r="G27" s="28">
        <v>12</v>
      </c>
      <c r="H27" s="9"/>
      <c r="I27" s="9"/>
      <c r="J27" s="80" t="s">
        <v>215</v>
      </c>
    </row>
    <row r="28" spans="1:10" ht="38.25" customHeight="1" thickBot="1">
      <c r="A28" s="304" t="s">
        <v>85</v>
      </c>
      <c r="B28" s="305"/>
      <c r="C28" s="305"/>
      <c r="D28" s="305"/>
      <c r="E28" s="305"/>
      <c r="F28" s="305"/>
      <c r="G28" s="305"/>
      <c r="H28" s="305"/>
      <c r="I28" s="305"/>
      <c r="J28" s="306"/>
    </row>
    <row r="29" spans="1:10" ht="68.25" customHeight="1" thickBot="1">
      <c r="A29" s="42" t="s">
        <v>20</v>
      </c>
      <c r="B29" s="32" t="s">
        <v>415</v>
      </c>
      <c r="C29" s="32" t="s">
        <v>417</v>
      </c>
      <c r="D29" s="32">
        <v>4</v>
      </c>
      <c r="E29" s="32">
        <v>4</v>
      </c>
      <c r="F29" s="32">
        <v>4</v>
      </c>
      <c r="G29" s="32">
        <v>4</v>
      </c>
      <c r="H29" s="30"/>
      <c r="I29" s="30"/>
      <c r="J29" s="104" t="s">
        <v>9</v>
      </c>
    </row>
    <row r="30" spans="1:10" ht="85.5" customHeight="1" thickBot="1">
      <c r="A30" s="43" t="s">
        <v>21</v>
      </c>
      <c r="B30" s="32" t="s">
        <v>416</v>
      </c>
      <c r="C30" s="32" t="s">
        <v>417</v>
      </c>
      <c r="D30" s="32">
        <v>4</v>
      </c>
      <c r="E30" s="32">
        <v>4</v>
      </c>
      <c r="F30" s="32">
        <v>4</v>
      </c>
      <c r="G30" s="32">
        <v>4</v>
      </c>
      <c r="H30" s="30"/>
      <c r="I30" s="30"/>
      <c r="J30" s="104" t="s">
        <v>9</v>
      </c>
    </row>
    <row r="31" spans="1:10" ht="49.5" customHeight="1" thickBot="1">
      <c r="A31" s="43" t="s">
        <v>22</v>
      </c>
      <c r="B31" s="269" t="s">
        <v>606</v>
      </c>
      <c r="C31" s="28" t="s">
        <v>80</v>
      </c>
      <c r="D31" s="28">
        <v>100</v>
      </c>
      <c r="E31" s="28">
        <v>100</v>
      </c>
      <c r="F31" s="28">
        <v>100</v>
      </c>
      <c r="G31" s="28">
        <v>100</v>
      </c>
      <c r="H31" s="30"/>
      <c r="I31" s="30"/>
      <c r="J31" s="104" t="s">
        <v>9</v>
      </c>
    </row>
    <row r="32" spans="1:10" ht="49.5" customHeight="1" thickBot="1">
      <c r="A32" s="43" t="s">
        <v>130</v>
      </c>
      <c r="B32" s="28" t="s">
        <v>81</v>
      </c>
      <c r="C32" s="28" t="s">
        <v>82</v>
      </c>
      <c r="D32" s="28">
        <v>35</v>
      </c>
      <c r="E32" s="28">
        <v>35</v>
      </c>
      <c r="F32" s="28">
        <v>30</v>
      </c>
      <c r="G32" s="28">
        <v>30</v>
      </c>
      <c r="H32" s="30"/>
      <c r="I32" s="30"/>
      <c r="J32" s="104" t="s">
        <v>9</v>
      </c>
    </row>
    <row r="33" spans="1:10" ht="48.75" customHeight="1" thickBot="1">
      <c r="A33" s="43" t="s">
        <v>131</v>
      </c>
      <c r="B33" s="269" t="s">
        <v>607</v>
      </c>
      <c r="C33" s="28" t="s">
        <v>66</v>
      </c>
      <c r="D33" s="28">
        <v>1</v>
      </c>
      <c r="E33" s="28">
        <v>1</v>
      </c>
      <c r="F33" s="28">
        <v>1</v>
      </c>
      <c r="G33" s="28">
        <v>1</v>
      </c>
      <c r="H33" s="30"/>
      <c r="I33" s="30"/>
      <c r="J33" s="104" t="s">
        <v>9</v>
      </c>
    </row>
    <row r="34" spans="1:10" ht="30" customHeight="1" thickBot="1">
      <c r="A34" s="43" t="s">
        <v>132</v>
      </c>
      <c r="B34" s="269" t="s">
        <v>608</v>
      </c>
      <c r="C34" s="28" t="s">
        <v>66</v>
      </c>
      <c r="D34" s="28">
        <v>0</v>
      </c>
      <c r="E34" s="28">
        <v>0</v>
      </c>
      <c r="F34" s="28">
        <v>0</v>
      </c>
      <c r="G34" s="28">
        <v>0</v>
      </c>
      <c r="H34" s="30"/>
      <c r="I34" s="30"/>
      <c r="J34" s="104" t="s">
        <v>9</v>
      </c>
    </row>
    <row r="35" spans="1:10" ht="39.75" customHeight="1" thickBot="1">
      <c r="A35" s="304" t="s">
        <v>616</v>
      </c>
      <c r="B35" s="305"/>
      <c r="C35" s="305"/>
      <c r="D35" s="305"/>
      <c r="E35" s="305"/>
      <c r="F35" s="305"/>
      <c r="G35" s="305"/>
      <c r="H35" s="305"/>
      <c r="I35" s="305"/>
      <c r="J35" s="306"/>
    </row>
    <row r="36" spans="1:10" ht="45.75" customHeight="1" thickBot="1">
      <c r="A36" s="101" t="s">
        <v>272</v>
      </c>
      <c r="B36" s="32" t="s">
        <v>241</v>
      </c>
      <c r="C36" s="31" t="s">
        <v>301</v>
      </c>
      <c r="D36" s="26">
        <v>4</v>
      </c>
      <c r="E36" s="26">
        <v>4</v>
      </c>
      <c r="F36" s="26">
        <v>4</v>
      </c>
      <c r="G36" s="26">
        <v>4</v>
      </c>
      <c r="H36" s="30"/>
      <c r="I36" s="30"/>
      <c r="J36" s="104" t="s">
        <v>9</v>
      </c>
    </row>
    <row r="37" spans="1:10" ht="35.25" customHeight="1" thickBot="1">
      <c r="A37" s="101" t="s">
        <v>273</v>
      </c>
      <c r="B37" s="32" t="s">
        <v>609</v>
      </c>
      <c r="C37" s="31" t="s">
        <v>82</v>
      </c>
      <c r="D37" s="32">
        <v>10</v>
      </c>
      <c r="E37" s="32">
        <v>10</v>
      </c>
      <c r="F37" s="32">
        <v>2</v>
      </c>
      <c r="G37" s="32">
        <v>4</v>
      </c>
      <c r="H37" s="30"/>
      <c r="I37" s="30"/>
      <c r="J37" s="104" t="s">
        <v>9</v>
      </c>
    </row>
    <row r="38" spans="1:10" ht="29.25" customHeight="1" thickBot="1">
      <c r="A38" s="101" t="s">
        <v>274</v>
      </c>
      <c r="B38" s="32" t="s">
        <v>610</v>
      </c>
      <c r="C38" s="31" t="s">
        <v>350</v>
      </c>
      <c r="D38" s="32">
        <v>1</v>
      </c>
      <c r="E38" s="32">
        <v>1</v>
      </c>
      <c r="F38" s="32">
        <v>1</v>
      </c>
      <c r="G38" s="32">
        <v>1</v>
      </c>
      <c r="H38" s="30"/>
      <c r="I38" s="30"/>
      <c r="J38" s="104" t="s">
        <v>9</v>
      </c>
    </row>
    <row r="39" spans="1:10" ht="47.25" customHeight="1" thickBot="1">
      <c r="A39" s="101" t="s">
        <v>275</v>
      </c>
      <c r="B39" s="32" t="s">
        <v>493</v>
      </c>
      <c r="C39" s="31" t="s">
        <v>88</v>
      </c>
      <c r="D39" s="26">
        <v>600</v>
      </c>
      <c r="E39" s="26">
        <v>300</v>
      </c>
      <c r="F39" s="26">
        <v>900</v>
      </c>
      <c r="G39" s="26">
        <v>900</v>
      </c>
      <c r="H39" s="30"/>
      <c r="I39" s="30"/>
      <c r="J39" s="104" t="s">
        <v>9</v>
      </c>
    </row>
    <row r="40" spans="1:10" ht="39.75" customHeight="1" thickBot="1">
      <c r="A40" s="101" t="s">
        <v>278</v>
      </c>
      <c r="B40" s="32" t="s">
        <v>251</v>
      </c>
      <c r="C40" s="31" t="s">
        <v>90</v>
      </c>
      <c r="D40" s="26">
        <v>1</v>
      </c>
      <c r="E40" s="26">
        <v>2</v>
      </c>
      <c r="F40" s="26">
        <v>1</v>
      </c>
      <c r="G40" s="26">
        <v>1</v>
      </c>
      <c r="H40" s="30"/>
      <c r="I40" s="30"/>
      <c r="J40" s="104" t="s">
        <v>9</v>
      </c>
    </row>
    <row r="41" spans="1:10" ht="49.5" customHeight="1" thickBot="1">
      <c r="A41" s="101" t="s">
        <v>279</v>
      </c>
      <c r="B41" s="32" t="s">
        <v>281</v>
      </c>
      <c r="C41" s="31" t="s">
        <v>90</v>
      </c>
      <c r="D41" s="26">
        <v>1</v>
      </c>
      <c r="E41" s="26">
        <v>2</v>
      </c>
      <c r="F41" s="26">
        <v>1</v>
      </c>
      <c r="G41" s="26">
        <v>1</v>
      </c>
      <c r="H41" s="30"/>
      <c r="I41" s="30"/>
      <c r="J41" s="104" t="s">
        <v>9</v>
      </c>
    </row>
    <row r="42" spans="1:10" ht="39.75" customHeight="1" thickBot="1">
      <c r="A42" s="101" t="s">
        <v>280</v>
      </c>
      <c r="B42" s="32" t="s">
        <v>89</v>
      </c>
      <c r="C42" s="31" t="s">
        <v>90</v>
      </c>
      <c r="D42" s="26">
        <v>12</v>
      </c>
      <c r="E42" s="26">
        <v>12</v>
      </c>
      <c r="F42" s="26">
        <v>12</v>
      </c>
      <c r="G42" s="26">
        <v>12</v>
      </c>
      <c r="H42" s="30"/>
      <c r="I42" s="30"/>
      <c r="J42" s="104" t="s">
        <v>217</v>
      </c>
    </row>
    <row r="43" spans="1:10" ht="36.75" customHeight="1" thickBot="1">
      <c r="A43" s="101" t="s">
        <v>282</v>
      </c>
      <c r="B43" s="32" t="s">
        <v>91</v>
      </c>
      <c r="C43" s="31" t="s">
        <v>78</v>
      </c>
      <c r="D43" s="32">
        <v>2</v>
      </c>
      <c r="E43" s="32">
        <v>2</v>
      </c>
      <c r="F43" s="32">
        <v>0</v>
      </c>
      <c r="G43" s="32">
        <v>1</v>
      </c>
      <c r="H43" s="30"/>
      <c r="I43" s="30"/>
      <c r="J43" s="104" t="s">
        <v>217</v>
      </c>
    </row>
    <row r="44" spans="1:10" ht="49.5" customHeight="1" thickBot="1">
      <c r="A44" s="101" t="s">
        <v>283</v>
      </c>
      <c r="B44" s="45" t="s">
        <v>92</v>
      </c>
      <c r="C44" s="31" t="s">
        <v>90</v>
      </c>
      <c r="D44" s="26">
        <v>12</v>
      </c>
      <c r="E44" s="26">
        <v>12</v>
      </c>
      <c r="F44" s="26">
        <v>12</v>
      </c>
      <c r="G44" s="26">
        <v>12</v>
      </c>
      <c r="H44" s="30"/>
      <c r="I44" s="30"/>
      <c r="J44" s="104" t="s">
        <v>217</v>
      </c>
    </row>
    <row r="45" spans="1:10" ht="49.5" customHeight="1" thickBot="1">
      <c r="A45" s="101" t="s">
        <v>284</v>
      </c>
      <c r="B45" s="45" t="s">
        <v>93</v>
      </c>
      <c r="C45" s="31" t="s">
        <v>90</v>
      </c>
      <c r="D45" s="26">
        <v>12</v>
      </c>
      <c r="E45" s="26">
        <v>12</v>
      </c>
      <c r="F45" s="26">
        <v>12</v>
      </c>
      <c r="G45" s="26">
        <v>12</v>
      </c>
      <c r="H45" s="30"/>
      <c r="I45" s="30"/>
      <c r="J45" s="104" t="s">
        <v>217</v>
      </c>
    </row>
    <row r="46" spans="1:10" ht="49.5" customHeight="1" thickBot="1">
      <c r="A46" s="101" t="s">
        <v>285</v>
      </c>
      <c r="B46" s="32" t="s">
        <v>494</v>
      </c>
      <c r="C46" s="31" t="s">
        <v>94</v>
      </c>
      <c r="D46" s="26">
        <v>2</v>
      </c>
      <c r="E46" s="26">
        <v>2</v>
      </c>
      <c r="F46" s="26">
        <v>2</v>
      </c>
      <c r="G46" s="26">
        <v>2</v>
      </c>
      <c r="H46" s="30"/>
      <c r="I46" s="30"/>
      <c r="J46" s="104" t="s">
        <v>9</v>
      </c>
    </row>
    <row r="47" spans="1:10" ht="42.75" customHeight="1" thickBot="1">
      <c r="A47" s="101" t="s">
        <v>286</v>
      </c>
      <c r="B47" s="45" t="s">
        <v>97</v>
      </c>
      <c r="C47" s="31" t="s">
        <v>96</v>
      </c>
      <c r="D47" s="32">
        <v>900</v>
      </c>
      <c r="E47" s="32">
        <v>500</v>
      </c>
      <c r="F47" s="32">
        <f>452+10+100</f>
        <v>562</v>
      </c>
      <c r="G47" s="32">
        <v>500</v>
      </c>
      <c r="H47" s="30"/>
      <c r="I47" s="30"/>
      <c r="J47" s="104" t="s">
        <v>217</v>
      </c>
    </row>
    <row r="48" spans="1:10" ht="39.75" customHeight="1" thickBot="1">
      <c r="A48" s="101" t="s">
        <v>287</v>
      </c>
      <c r="B48" s="32" t="s">
        <v>98</v>
      </c>
      <c r="C48" s="31" t="s">
        <v>99</v>
      </c>
      <c r="D48" s="32">
        <v>60000</v>
      </c>
      <c r="E48" s="32">
        <v>60000</v>
      </c>
      <c r="F48" s="32">
        <v>60000</v>
      </c>
      <c r="G48" s="32">
        <v>60000</v>
      </c>
      <c r="H48" s="30"/>
      <c r="I48" s="30"/>
      <c r="J48" s="104" t="s">
        <v>9</v>
      </c>
    </row>
    <row r="49" spans="1:10" ht="40.5" customHeight="1" thickBot="1">
      <c r="A49" s="101" t="s">
        <v>288</v>
      </c>
      <c r="B49" s="45" t="s">
        <v>101</v>
      </c>
      <c r="C49" s="31" t="s">
        <v>100</v>
      </c>
      <c r="D49" s="26">
        <v>3437</v>
      </c>
      <c r="E49" s="26">
        <v>2762.9</v>
      </c>
      <c r="F49" s="26">
        <v>2475.37</v>
      </c>
      <c r="G49" s="26">
        <v>2500</v>
      </c>
      <c r="H49" s="30"/>
      <c r="I49" s="30"/>
      <c r="J49" s="104" t="s">
        <v>9</v>
      </c>
    </row>
    <row r="50" spans="1:10" ht="28.5" customHeight="1" thickBot="1">
      <c r="A50" s="101" t="s">
        <v>289</v>
      </c>
      <c r="B50" s="32" t="s">
        <v>495</v>
      </c>
      <c r="C50" s="31" t="s">
        <v>78</v>
      </c>
      <c r="D50" s="32">
        <v>55</v>
      </c>
      <c r="E50" s="32">
        <v>55</v>
      </c>
      <c r="F50" s="32">
        <v>34</v>
      </c>
      <c r="G50" s="32">
        <v>50</v>
      </c>
      <c r="H50" s="30"/>
      <c r="I50" s="30"/>
      <c r="J50" s="104" t="s">
        <v>9</v>
      </c>
    </row>
    <row r="51" spans="1:10" ht="28.5" customHeight="1" thickBot="1">
      <c r="A51" s="101" t="s">
        <v>290</v>
      </c>
      <c r="B51" s="32" t="s">
        <v>103</v>
      </c>
      <c r="C51" s="31" t="s">
        <v>294</v>
      </c>
      <c r="D51" s="32">
        <v>200</v>
      </c>
      <c r="E51" s="32">
        <v>200</v>
      </c>
      <c r="F51" s="32">
        <v>200</v>
      </c>
      <c r="G51" s="32">
        <v>200</v>
      </c>
      <c r="H51" s="30"/>
      <c r="I51" s="30"/>
      <c r="J51" s="104" t="s">
        <v>9</v>
      </c>
    </row>
    <row r="52" spans="1:10" ht="48.75" customHeight="1" thickBot="1">
      <c r="A52" s="101" t="s">
        <v>291</v>
      </c>
      <c r="B52" s="32" t="s">
        <v>295</v>
      </c>
      <c r="C52" s="31" t="s">
        <v>296</v>
      </c>
      <c r="D52" s="32">
        <v>2</v>
      </c>
      <c r="E52" s="32">
        <v>2</v>
      </c>
      <c r="F52" s="32">
        <v>1</v>
      </c>
      <c r="G52" s="32">
        <v>1</v>
      </c>
      <c r="H52" s="30"/>
      <c r="I52" s="30"/>
      <c r="J52" s="104" t="s">
        <v>9</v>
      </c>
    </row>
    <row r="53" spans="1:10" ht="36.75" customHeight="1" thickBot="1">
      <c r="A53" s="101" t="s">
        <v>292</v>
      </c>
      <c r="B53" s="32" t="s">
        <v>496</v>
      </c>
      <c r="C53" s="33" t="s">
        <v>105</v>
      </c>
      <c r="D53" s="32">
        <v>1</v>
      </c>
      <c r="E53" s="32">
        <v>1</v>
      </c>
      <c r="F53" s="32">
        <v>1</v>
      </c>
      <c r="G53" s="32">
        <v>1</v>
      </c>
      <c r="H53" s="30"/>
      <c r="I53" s="30"/>
      <c r="J53" s="104" t="s">
        <v>9</v>
      </c>
    </row>
    <row r="54" spans="1:10" ht="39" customHeight="1" thickBot="1">
      <c r="A54" s="101" t="s">
        <v>293</v>
      </c>
      <c r="B54" s="32" t="s">
        <v>251</v>
      </c>
      <c r="C54" s="33" t="s">
        <v>105</v>
      </c>
      <c r="D54" s="32">
        <v>1</v>
      </c>
      <c r="E54" s="32">
        <v>1</v>
      </c>
      <c r="F54" s="32">
        <v>1</v>
      </c>
      <c r="G54" s="32">
        <v>1</v>
      </c>
      <c r="H54" s="30"/>
      <c r="I54" s="30"/>
      <c r="J54" s="104" t="s">
        <v>9</v>
      </c>
    </row>
    <row r="55" spans="1:10" ht="28.5" customHeight="1" thickBot="1">
      <c r="A55" s="304" t="s">
        <v>120</v>
      </c>
      <c r="B55" s="305"/>
      <c r="C55" s="305"/>
      <c r="D55" s="305"/>
      <c r="E55" s="305"/>
      <c r="F55" s="305"/>
      <c r="G55" s="305"/>
      <c r="H55" s="305"/>
      <c r="I55" s="305"/>
      <c r="J55" s="306"/>
    </row>
    <row r="56" spans="1:10" ht="61.5" customHeight="1" thickBot="1">
      <c r="A56" s="43" t="s">
        <v>134</v>
      </c>
      <c r="B56" s="32" t="s">
        <v>106</v>
      </c>
      <c r="C56" s="34" t="s">
        <v>82</v>
      </c>
      <c r="D56" s="34">
        <v>150</v>
      </c>
      <c r="E56" s="34">
        <v>220</v>
      </c>
      <c r="F56" s="34">
        <v>220</v>
      </c>
      <c r="G56" s="34">
        <v>220</v>
      </c>
      <c r="H56" s="30"/>
      <c r="I56" s="30"/>
      <c r="J56" s="104" t="s">
        <v>218</v>
      </c>
    </row>
    <row r="57" spans="1:10" ht="34.5" customHeight="1" thickBot="1">
      <c r="A57" s="47" t="s">
        <v>135</v>
      </c>
      <c r="B57" s="32" t="s">
        <v>107</v>
      </c>
      <c r="C57" s="34" t="s">
        <v>108</v>
      </c>
      <c r="D57" s="34">
        <v>5350</v>
      </c>
      <c r="E57" s="34">
        <v>18900</v>
      </c>
      <c r="F57" s="34">
        <v>18900</v>
      </c>
      <c r="G57" s="34">
        <v>18900</v>
      </c>
      <c r="H57" s="30"/>
      <c r="I57" s="30"/>
      <c r="J57" s="104" t="s">
        <v>218</v>
      </c>
    </row>
    <row r="58" spans="1:10" ht="34.5" customHeight="1" thickBot="1">
      <c r="A58" s="47" t="s">
        <v>136</v>
      </c>
      <c r="B58" s="32" t="s">
        <v>297</v>
      </c>
      <c r="C58" s="34" t="s">
        <v>108</v>
      </c>
      <c r="D58" s="34">
        <v>12</v>
      </c>
      <c r="E58" s="34">
        <v>12</v>
      </c>
      <c r="F58" s="34">
        <v>12</v>
      </c>
      <c r="G58" s="34">
        <v>12</v>
      </c>
      <c r="H58" s="30"/>
      <c r="I58" s="30"/>
      <c r="J58" s="104" t="s">
        <v>218</v>
      </c>
    </row>
    <row r="59" spans="1:10" ht="34.5" customHeight="1" thickBot="1">
      <c r="A59" s="43" t="s">
        <v>203</v>
      </c>
      <c r="B59" s="32" t="s">
        <v>109</v>
      </c>
      <c r="C59" s="34" t="s">
        <v>110</v>
      </c>
      <c r="D59" s="35">
        <v>0</v>
      </c>
      <c r="E59" s="35">
        <v>0</v>
      </c>
      <c r="F59" s="35">
        <v>165.35</v>
      </c>
      <c r="G59" s="35">
        <v>0</v>
      </c>
      <c r="H59" s="30"/>
      <c r="I59" s="30"/>
      <c r="J59" s="104" t="s">
        <v>218</v>
      </c>
    </row>
    <row r="60" spans="1:10" ht="34.5" customHeight="1" thickBot="1">
      <c r="A60" s="43" t="s">
        <v>137</v>
      </c>
      <c r="B60" s="32" t="s">
        <v>111</v>
      </c>
      <c r="C60" s="34" t="s">
        <v>108</v>
      </c>
      <c r="D60" s="34">
        <v>5560</v>
      </c>
      <c r="E60" s="34">
        <v>5300</v>
      </c>
      <c r="F60" s="34">
        <v>5300</v>
      </c>
      <c r="G60" s="34">
        <v>5300</v>
      </c>
      <c r="H60" s="30"/>
      <c r="I60" s="30"/>
      <c r="J60" s="104" t="s">
        <v>218</v>
      </c>
    </row>
    <row r="61" spans="1:10" ht="34.5" customHeight="1" thickBot="1">
      <c r="A61" s="47" t="s">
        <v>138</v>
      </c>
      <c r="B61" s="32" t="s">
        <v>112</v>
      </c>
      <c r="C61" s="34" t="s">
        <v>113</v>
      </c>
      <c r="D61" s="32" t="s">
        <v>114</v>
      </c>
      <c r="E61" s="32" t="s">
        <v>497</v>
      </c>
      <c r="F61" s="32" t="s">
        <v>497</v>
      </c>
      <c r="G61" s="32" t="s">
        <v>497</v>
      </c>
      <c r="H61" s="30"/>
      <c r="I61" s="30"/>
      <c r="J61" s="104" t="s">
        <v>218</v>
      </c>
    </row>
    <row r="62" spans="1:10" ht="33.75" customHeight="1" thickBot="1">
      <c r="A62" s="43" t="s">
        <v>298</v>
      </c>
      <c r="B62" s="32" t="s">
        <v>115</v>
      </c>
      <c r="C62" s="34" t="s">
        <v>116</v>
      </c>
      <c r="D62" s="36">
        <v>12637</v>
      </c>
      <c r="E62" s="36">
        <v>12637</v>
      </c>
      <c r="F62" s="36">
        <v>12637</v>
      </c>
      <c r="G62" s="36">
        <v>12637</v>
      </c>
      <c r="H62" s="30"/>
      <c r="I62" s="30"/>
      <c r="J62" s="104" t="s">
        <v>218</v>
      </c>
    </row>
    <row r="63" spans="1:10" ht="40.5" customHeight="1" thickBot="1">
      <c r="A63" s="43" t="s">
        <v>205</v>
      </c>
      <c r="B63" s="32" t="s">
        <v>109</v>
      </c>
      <c r="C63" s="34" t="s">
        <v>110</v>
      </c>
      <c r="D63" s="34">
        <v>0</v>
      </c>
      <c r="E63" s="34">
        <v>0</v>
      </c>
      <c r="F63" s="34">
        <v>0</v>
      </c>
      <c r="G63" s="34">
        <v>0</v>
      </c>
      <c r="H63" s="30"/>
      <c r="I63" s="30"/>
      <c r="J63" s="104" t="s">
        <v>218</v>
      </c>
    </row>
    <row r="64" spans="1:10" ht="45.75" thickBot="1">
      <c r="A64" s="43" t="s">
        <v>302</v>
      </c>
      <c r="B64" s="32" t="s">
        <v>117</v>
      </c>
      <c r="C64" s="34" t="s">
        <v>82</v>
      </c>
      <c r="D64" s="34">
        <v>60</v>
      </c>
      <c r="E64" s="34">
        <v>60</v>
      </c>
      <c r="F64" s="34">
        <v>62</v>
      </c>
      <c r="G64" s="34">
        <v>62</v>
      </c>
      <c r="H64" s="30"/>
      <c r="I64" s="30"/>
      <c r="J64" s="104" t="s">
        <v>218</v>
      </c>
    </row>
    <row r="65" spans="1:10" ht="33.75" thickBot="1">
      <c r="A65" s="43" t="s">
        <v>303</v>
      </c>
      <c r="B65" s="32" t="s">
        <v>107</v>
      </c>
      <c r="C65" s="34" t="s">
        <v>108</v>
      </c>
      <c r="D65" s="34">
        <v>9200</v>
      </c>
      <c r="E65" s="34">
        <v>9200</v>
      </c>
      <c r="F65" s="34">
        <v>9500</v>
      </c>
      <c r="G65" s="34">
        <v>9500</v>
      </c>
      <c r="H65" s="30"/>
      <c r="I65" s="30"/>
      <c r="J65" s="104" t="s">
        <v>218</v>
      </c>
    </row>
    <row r="66" spans="1:10" ht="33.75" thickBot="1">
      <c r="A66" s="43" t="s">
        <v>304</v>
      </c>
      <c r="B66" s="32" t="s">
        <v>118</v>
      </c>
      <c r="C66" s="34" t="s">
        <v>108</v>
      </c>
      <c r="D66" s="34">
        <v>8</v>
      </c>
      <c r="E66" s="34">
        <v>0</v>
      </c>
      <c r="F66" s="34">
        <v>0</v>
      </c>
      <c r="G66" s="34">
        <v>0</v>
      </c>
      <c r="H66" s="30"/>
      <c r="I66" s="30"/>
      <c r="J66" s="104" t="s">
        <v>218</v>
      </c>
    </row>
    <row r="67" spans="1:10" ht="35.25" customHeight="1" thickBot="1">
      <c r="A67" s="43" t="s">
        <v>305</v>
      </c>
      <c r="B67" s="32" t="s">
        <v>107</v>
      </c>
      <c r="C67" s="34" t="s">
        <v>108</v>
      </c>
      <c r="D67" s="34">
        <v>100</v>
      </c>
      <c r="E67" s="34">
        <v>0</v>
      </c>
      <c r="F67" s="34">
        <v>0</v>
      </c>
      <c r="G67" s="34">
        <v>0</v>
      </c>
      <c r="H67" s="30"/>
      <c r="I67" s="30"/>
      <c r="J67" s="104" t="s">
        <v>218</v>
      </c>
    </row>
    <row r="68" spans="1:10" ht="34.5" thickBot="1">
      <c r="A68" s="43" t="s">
        <v>143</v>
      </c>
      <c r="B68" s="32" t="s">
        <v>140</v>
      </c>
      <c r="C68" s="34" t="s">
        <v>119</v>
      </c>
      <c r="D68" s="34">
        <v>15</v>
      </c>
      <c r="E68" s="34">
        <v>15</v>
      </c>
      <c r="F68" s="34">
        <v>15</v>
      </c>
      <c r="G68" s="34">
        <v>15</v>
      </c>
      <c r="H68" s="30"/>
      <c r="I68" s="30"/>
      <c r="J68" s="104" t="s">
        <v>218</v>
      </c>
    </row>
    <row r="69" spans="1:10" ht="49.5" customHeight="1" thickBot="1">
      <c r="A69" s="43" t="s">
        <v>206</v>
      </c>
      <c r="B69" s="32" t="s">
        <v>141</v>
      </c>
      <c r="C69" s="34" t="s">
        <v>108</v>
      </c>
      <c r="D69" s="34">
        <v>1</v>
      </c>
      <c r="E69" s="34">
        <v>1</v>
      </c>
      <c r="F69" s="34">
        <v>1</v>
      </c>
      <c r="G69" s="34">
        <v>1</v>
      </c>
      <c r="H69" s="30"/>
      <c r="I69" s="30"/>
      <c r="J69" s="104" t="s">
        <v>218</v>
      </c>
    </row>
    <row r="70" spans="1:10" ht="41.25" customHeight="1" thickBot="1">
      <c r="A70" s="304" t="s">
        <v>452</v>
      </c>
      <c r="B70" s="305"/>
      <c r="C70" s="305"/>
      <c r="D70" s="305"/>
      <c r="E70" s="305"/>
      <c r="F70" s="305"/>
      <c r="G70" s="305"/>
      <c r="H70" s="305"/>
      <c r="I70" s="305"/>
      <c r="J70" s="306"/>
    </row>
    <row r="71" spans="1:10" ht="48" customHeight="1" thickBot="1">
      <c r="A71" s="48" t="s">
        <v>207</v>
      </c>
      <c r="B71" s="29" t="s">
        <v>154</v>
      </c>
      <c r="C71" s="38" t="s">
        <v>121</v>
      </c>
      <c r="D71" s="39">
        <v>75</v>
      </c>
      <c r="E71" s="39">
        <v>65</v>
      </c>
      <c r="F71" s="39">
        <v>65</v>
      </c>
      <c r="G71" s="39">
        <v>65</v>
      </c>
      <c r="H71" s="37"/>
      <c r="I71" s="37"/>
      <c r="J71" s="104" t="s">
        <v>218</v>
      </c>
    </row>
    <row r="72" spans="1:10" ht="45" customHeight="1" thickBot="1">
      <c r="A72" s="102" t="s">
        <v>148</v>
      </c>
      <c r="B72" s="25" t="s">
        <v>498</v>
      </c>
      <c r="C72" s="40" t="s">
        <v>121</v>
      </c>
      <c r="D72" s="39">
        <v>12</v>
      </c>
      <c r="E72" s="39">
        <v>13</v>
      </c>
      <c r="F72" s="39">
        <v>13</v>
      </c>
      <c r="G72" s="39">
        <v>13</v>
      </c>
      <c r="H72" s="37"/>
      <c r="I72" s="37"/>
      <c r="J72" s="104" t="s">
        <v>218</v>
      </c>
    </row>
    <row r="73" spans="1:10" ht="52.5" customHeight="1" thickBot="1">
      <c r="A73" s="102" t="s">
        <v>499</v>
      </c>
      <c r="B73" s="25" t="s">
        <v>156</v>
      </c>
      <c r="C73" s="40" t="s">
        <v>121</v>
      </c>
      <c r="D73" s="39">
        <v>16</v>
      </c>
      <c r="E73" s="214">
        <v>125</v>
      </c>
      <c r="F73" s="214">
        <v>125</v>
      </c>
      <c r="G73" s="214">
        <v>125</v>
      </c>
      <c r="H73" s="37"/>
      <c r="I73" s="37"/>
      <c r="J73" s="104" t="s">
        <v>218</v>
      </c>
    </row>
    <row r="74" spans="1:10" ht="36" customHeight="1" thickBot="1">
      <c r="A74" s="49" t="s">
        <v>500</v>
      </c>
      <c r="B74" s="25" t="s">
        <v>122</v>
      </c>
      <c r="C74" s="40" t="s">
        <v>108</v>
      </c>
      <c r="D74" s="39">
        <v>785</v>
      </c>
      <c r="E74" s="214">
        <v>7800</v>
      </c>
      <c r="F74" s="214">
        <v>7830</v>
      </c>
      <c r="G74" s="215">
        <v>7880</v>
      </c>
      <c r="H74" s="37"/>
      <c r="I74" s="37"/>
      <c r="J74" s="104" t="s">
        <v>218</v>
      </c>
    </row>
    <row r="75" spans="1:10" ht="63" customHeight="1" thickBot="1">
      <c r="A75" s="48" t="s">
        <v>149</v>
      </c>
      <c r="B75" s="28" t="s">
        <v>123</v>
      </c>
      <c r="C75" s="40" t="s">
        <v>119</v>
      </c>
      <c r="D75" s="41">
        <v>26</v>
      </c>
      <c r="E75" s="41">
        <v>26</v>
      </c>
      <c r="F75" s="41">
        <v>26</v>
      </c>
      <c r="G75" s="41">
        <v>26</v>
      </c>
      <c r="H75" s="37"/>
      <c r="I75" s="37"/>
      <c r="J75" s="104" t="s">
        <v>218</v>
      </c>
    </row>
    <row r="76" spans="1:10" ht="54" customHeight="1" thickBot="1">
      <c r="A76" s="48" t="s">
        <v>150</v>
      </c>
      <c r="B76" s="25" t="s">
        <v>299</v>
      </c>
      <c r="C76" s="41" t="s">
        <v>82</v>
      </c>
      <c r="D76" s="41">
        <v>0</v>
      </c>
      <c r="E76" s="41">
        <v>0</v>
      </c>
      <c r="F76" s="41">
        <v>0</v>
      </c>
      <c r="G76" s="41">
        <v>0</v>
      </c>
      <c r="H76" s="37"/>
      <c r="I76" s="37"/>
      <c r="J76" s="104" t="s">
        <v>218</v>
      </c>
    </row>
    <row r="77" spans="1:10" ht="53.25" customHeight="1" thickBot="1">
      <c r="A77" s="48" t="s">
        <v>151</v>
      </c>
      <c r="B77" s="25" t="s">
        <v>300</v>
      </c>
      <c r="C77" s="41" t="s">
        <v>82</v>
      </c>
      <c r="D77" s="41">
        <v>0</v>
      </c>
      <c r="E77" s="41">
        <v>0</v>
      </c>
      <c r="F77" s="41">
        <v>0</v>
      </c>
      <c r="G77" s="41">
        <v>0</v>
      </c>
      <c r="H77" s="37"/>
      <c r="I77" s="37"/>
      <c r="J77" s="104" t="s">
        <v>218</v>
      </c>
    </row>
  </sheetData>
  <mergeCells count="23">
    <mergeCell ref="A35:J35"/>
    <mergeCell ref="A55:J55"/>
    <mergeCell ref="A70:J70"/>
    <mergeCell ref="A2:J2"/>
    <mergeCell ref="A8:J8"/>
    <mergeCell ref="A9:J9"/>
    <mergeCell ref="A4:A6"/>
    <mergeCell ref="B4:B6"/>
    <mergeCell ref="C4:C6"/>
    <mergeCell ref="D5:D6"/>
    <mergeCell ref="A10:J10"/>
    <mergeCell ref="A15:J15"/>
    <mergeCell ref="A17:J17"/>
    <mergeCell ref="A20:J20"/>
    <mergeCell ref="A21:J21"/>
    <mergeCell ref="A28:J28"/>
    <mergeCell ref="E4:J4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scale="9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365"/>
  <sheetViews>
    <sheetView view="pageBreakPreview" topLeftCell="A55" zoomScale="90" zoomScaleNormal="100" zoomScaleSheetLayoutView="90" workbookViewId="0">
      <selection activeCell="B14" sqref="B14:B18"/>
    </sheetView>
  </sheetViews>
  <sheetFormatPr defaultRowHeight="15" outlineLevelRow="1" outlineLevelCol="1"/>
  <cols>
    <col min="1" max="1" width="5.28515625" style="52" customWidth="1"/>
    <col min="2" max="2" width="27.5703125" style="52" customWidth="1"/>
    <col min="4" max="5" width="8" customWidth="1"/>
    <col min="6" max="8" width="9.140625" style="46"/>
    <col min="9" max="10" width="9.140625" style="46" customWidth="1" outlineLevel="1"/>
  </cols>
  <sheetData>
    <row r="1" spans="1:11">
      <c r="J1" s="46" t="s">
        <v>233</v>
      </c>
    </row>
    <row r="2" spans="1:11" ht="57.75" customHeight="1">
      <c r="A2" s="333" t="s">
        <v>157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1" ht="15.75" thickBot="1"/>
    <row r="4" spans="1:11" ht="52.5" customHeight="1" thickBot="1">
      <c r="A4" s="302" t="s">
        <v>10</v>
      </c>
      <c r="B4" s="302" t="s">
        <v>25</v>
      </c>
      <c r="C4" s="302" t="s">
        <v>26</v>
      </c>
      <c r="D4" s="302" t="s">
        <v>27</v>
      </c>
      <c r="E4" s="337" t="s">
        <v>28</v>
      </c>
      <c r="F4" s="338"/>
      <c r="G4" s="338"/>
      <c r="H4" s="338"/>
      <c r="I4" s="338"/>
      <c r="J4" s="339"/>
      <c r="K4" s="302" t="s">
        <v>15</v>
      </c>
    </row>
    <row r="5" spans="1:11" ht="47.25" customHeight="1" thickBot="1">
      <c r="A5" s="303"/>
      <c r="B5" s="303"/>
      <c r="C5" s="303"/>
      <c r="D5" s="303"/>
      <c r="E5" s="51" t="s">
        <v>239</v>
      </c>
      <c r="F5" s="64" t="s">
        <v>29</v>
      </c>
      <c r="G5" s="64" t="s">
        <v>30</v>
      </c>
      <c r="H5" s="64" t="s">
        <v>31</v>
      </c>
      <c r="I5" s="64" t="s">
        <v>32</v>
      </c>
      <c r="J5" s="64" t="s">
        <v>23</v>
      </c>
      <c r="K5" s="303"/>
    </row>
    <row r="6" spans="1:11" ht="15.75" thickBot="1">
      <c r="A6" s="50">
        <v>1</v>
      </c>
      <c r="B6" s="51">
        <v>2</v>
      </c>
      <c r="C6" s="6">
        <v>3</v>
      </c>
      <c r="D6" s="6">
        <v>4</v>
      </c>
      <c r="E6" s="6"/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">
        <v>11</v>
      </c>
    </row>
    <row r="7" spans="1:11" ht="15.75" customHeight="1" thickBot="1">
      <c r="A7" s="340" t="s">
        <v>33</v>
      </c>
      <c r="B7" s="341"/>
      <c r="C7" s="88" t="s">
        <v>8</v>
      </c>
      <c r="D7" s="346" t="s">
        <v>240</v>
      </c>
      <c r="E7" s="94">
        <f>F7+G7+H7</f>
        <v>103748</v>
      </c>
      <c r="F7" s="77">
        <f t="shared" ref="F7:J12" si="0">F31+F67+F103+F223+F277+F319+F337</f>
        <v>38460.128999999994</v>
      </c>
      <c r="G7" s="77">
        <f t="shared" si="0"/>
        <v>39247.781000000003</v>
      </c>
      <c r="H7" s="77">
        <f t="shared" si="0"/>
        <v>26040.09</v>
      </c>
      <c r="I7" s="77">
        <f t="shared" si="0"/>
        <v>0</v>
      </c>
      <c r="J7" s="77">
        <f t="shared" si="0"/>
        <v>0</v>
      </c>
      <c r="K7" s="349"/>
    </row>
    <row r="8" spans="1:11" ht="22.5" thickBot="1">
      <c r="A8" s="342"/>
      <c r="B8" s="343"/>
      <c r="C8" s="89" t="s">
        <v>7</v>
      </c>
      <c r="D8" s="347"/>
      <c r="E8" s="94">
        <f t="shared" ref="E8:E12" si="1">F8+G8+H8</f>
        <v>0</v>
      </c>
      <c r="F8" s="66">
        <f t="shared" si="0"/>
        <v>0</v>
      </c>
      <c r="G8" s="66">
        <f t="shared" si="0"/>
        <v>0</v>
      </c>
      <c r="H8" s="66">
        <f t="shared" si="0"/>
        <v>0</v>
      </c>
      <c r="I8" s="66">
        <f t="shared" si="0"/>
        <v>0</v>
      </c>
      <c r="J8" s="66">
        <f t="shared" si="0"/>
        <v>0</v>
      </c>
      <c r="K8" s="350"/>
    </row>
    <row r="9" spans="1:11" ht="15.75" thickBot="1">
      <c r="A9" s="342"/>
      <c r="B9" s="343"/>
      <c r="C9" s="89" t="s">
        <v>36</v>
      </c>
      <c r="D9" s="347"/>
      <c r="E9" s="94">
        <f>F9+G9+H9</f>
        <v>28182.707000000002</v>
      </c>
      <c r="F9" s="66">
        <f t="shared" si="0"/>
        <v>9918.6459999999988</v>
      </c>
      <c r="G9" s="66">
        <f t="shared" si="0"/>
        <v>16897.061000000002</v>
      </c>
      <c r="H9" s="66">
        <f t="shared" si="0"/>
        <v>1367</v>
      </c>
      <c r="I9" s="66">
        <f t="shared" si="0"/>
        <v>0</v>
      </c>
      <c r="J9" s="66">
        <f t="shared" si="0"/>
        <v>0</v>
      </c>
      <c r="K9" s="350"/>
    </row>
    <row r="10" spans="1:11" ht="15.75" thickBot="1">
      <c r="A10" s="342"/>
      <c r="B10" s="343"/>
      <c r="C10" s="89" t="s">
        <v>37</v>
      </c>
      <c r="D10" s="347"/>
      <c r="E10" s="94">
        <f t="shared" si="1"/>
        <v>876.84400000000005</v>
      </c>
      <c r="F10" s="66">
        <f t="shared" si="0"/>
        <v>876.84400000000005</v>
      </c>
      <c r="G10" s="66">
        <f t="shared" si="0"/>
        <v>0</v>
      </c>
      <c r="H10" s="66">
        <f t="shared" si="0"/>
        <v>0</v>
      </c>
      <c r="I10" s="66">
        <f t="shared" si="0"/>
        <v>0</v>
      </c>
      <c r="J10" s="66">
        <f t="shared" si="0"/>
        <v>0</v>
      </c>
      <c r="K10" s="350"/>
    </row>
    <row r="11" spans="1:11" ht="22.5" thickBot="1">
      <c r="A11" s="342"/>
      <c r="B11" s="343"/>
      <c r="C11" s="89" t="s">
        <v>38</v>
      </c>
      <c r="D11" s="347"/>
      <c r="E11" s="94">
        <f t="shared" si="1"/>
        <v>0</v>
      </c>
      <c r="F11" s="66">
        <f t="shared" si="0"/>
        <v>0</v>
      </c>
      <c r="G11" s="66">
        <f t="shared" si="0"/>
        <v>0</v>
      </c>
      <c r="H11" s="66">
        <f t="shared" si="0"/>
        <v>0</v>
      </c>
      <c r="I11" s="66">
        <f t="shared" si="0"/>
        <v>0</v>
      </c>
      <c r="J11" s="66">
        <f t="shared" si="0"/>
        <v>0</v>
      </c>
      <c r="K11" s="350"/>
    </row>
    <row r="12" spans="1:11" ht="22.5" thickBot="1">
      <c r="A12" s="344"/>
      <c r="B12" s="345"/>
      <c r="C12" s="88" t="s">
        <v>211</v>
      </c>
      <c r="D12" s="348"/>
      <c r="E12" s="94">
        <f t="shared" si="1"/>
        <v>74688.449000000008</v>
      </c>
      <c r="F12" s="66">
        <f t="shared" si="0"/>
        <v>27664.639000000003</v>
      </c>
      <c r="G12" s="66">
        <f t="shared" si="0"/>
        <v>22350.720000000001</v>
      </c>
      <c r="H12" s="66">
        <f t="shared" si="0"/>
        <v>24673.09</v>
      </c>
      <c r="I12" s="66">
        <f t="shared" si="0"/>
        <v>0</v>
      </c>
      <c r="J12" s="66">
        <f t="shared" si="0"/>
        <v>0</v>
      </c>
      <c r="K12" s="351"/>
    </row>
    <row r="13" spans="1:11" ht="15.75" thickBot="1">
      <c r="A13" s="315" t="s">
        <v>39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7"/>
    </row>
    <row r="14" spans="1:11" ht="15.75" outlineLevel="1" thickBot="1">
      <c r="A14" s="302" t="s">
        <v>0</v>
      </c>
      <c r="B14" s="302" t="s">
        <v>40</v>
      </c>
      <c r="C14" s="10" t="s">
        <v>8</v>
      </c>
      <c r="D14" s="12" t="s">
        <v>34</v>
      </c>
      <c r="E14" s="12"/>
      <c r="F14" s="64"/>
      <c r="G14" s="64"/>
      <c r="H14" s="64"/>
      <c r="I14" s="64"/>
      <c r="J14" s="64"/>
      <c r="K14" s="318"/>
    </row>
    <row r="15" spans="1:11" ht="22.5" outlineLevel="1" thickBot="1">
      <c r="A15" s="314"/>
      <c r="B15" s="314"/>
      <c r="C15" s="10" t="s">
        <v>7</v>
      </c>
      <c r="D15" s="12" t="s">
        <v>35</v>
      </c>
      <c r="E15" s="12"/>
      <c r="F15" s="64"/>
      <c r="G15" s="64"/>
      <c r="H15" s="64"/>
      <c r="I15" s="64"/>
      <c r="J15" s="64"/>
      <c r="K15" s="319"/>
    </row>
    <row r="16" spans="1:11" ht="15.75" outlineLevel="1" thickBot="1">
      <c r="A16" s="314"/>
      <c r="B16" s="314"/>
      <c r="C16" s="10" t="s">
        <v>36</v>
      </c>
      <c r="D16" s="11"/>
      <c r="E16" s="11"/>
      <c r="F16" s="64"/>
      <c r="G16" s="64"/>
      <c r="H16" s="64"/>
      <c r="I16" s="64"/>
      <c r="J16" s="64"/>
      <c r="K16" s="319"/>
    </row>
    <row r="17" spans="1:11" ht="15.75" outlineLevel="1" thickBot="1">
      <c r="A17" s="314"/>
      <c r="B17" s="314"/>
      <c r="C17" s="10" t="s">
        <v>37</v>
      </c>
      <c r="D17" s="11"/>
      <c r="E17" s="11"/>
      <c r="F17" s="64"/>
      <c r="G17" s="64"/>
      <c r="H17" s="64"/>
      <c r="I17" s="64"/>
      <c r="J17" s="64"/>
      <c r="K17" s="319"/>
    </row>
    <row r="18" spans="1:11" ht="22.5" outlineLevel="1" thickBot="1">
      <c r="A18" s="303"/>
      <c r="B18" s="303"/>
      <c r="C18" s="10" t="s">
        <v>38</v>
      </c>
      <c r="D18" s="4"/>
      <c r="E18" s="4"/>
      <c r="F18" s="64"/>
      <c r="G18" s="64"/>
      <c r="H18" s="64"/>
      <c r="I18" s="64"/>
      <c r="J18" s="64"/>
      <c r="K18" s="320"/>
    </row>
    <row r="19" spans="1:11" ht="15.75" outlineLevel="1" thickBot="1">
      <c r="A19" s="321" t="s">
        <v>17</v>
      </c>
      <c r="B19" s="321" t="s">
        <v>41</v>
      </c>
      <c r="C19" s="14" t="s">
        <v>8</v>
      </c>
      <c r="D19" s="12" t="s">
        <v>34</v>
      </c>
      <c r="E19" s="12"/>
      <c r="F19" s="64"/>
      <c r="G19" s="64"/>
      <c r="H19" s="64"/>
      <c r="I19" s="64"/>
      <c r="J19" s="64"/>
      <c r="K19" s="318"/>
    </row>
    <row r="20" spans="1:11" ht="22.5" outlineLevel="1" thickBot="1">
      <c r="A20" s="322"/>
      <c r="B20" s="322"/>
      <c r="C20" s="14" t="s">
        <v>7</v>
      </c>
      <c r="D20" s="12" t="s">
        <v>35</v>
      </c>
      <c r="E20" s="12"/>
      <c r="F20" s="64"/>
      <c r="G20" s="64"/>
      <c r="H20" s="64"/>
      <c r="I20" s="64"/>
      <c r="J20" s="64"/>
      <c r="K20" s="319"/>
    </row>
    <row r="21" spans="1:11" ht="15.75" outlineLevel="1" thickBot="1">
      <c r="A21" s="322"/>
      <c r="B21" s="322"/>
      <c r="C21" s="14" t="s">
        <v>36</v>
      </c>
      <c r="D21" s="11"/>
      <c r="E21" s="11"/>
      <c r="F21" s="64"/>
      <c r="G21" s="64"/>
      <c r="H21" s="64"/>
      <c r="I21" s="64"/>
      <c r="J21" s="64"/>
      <c r="K21" s="319"/>
    </row>
    <row r="22" spans="1:11" ht="15.75" outlineLevel="1" thickBot="1">
      <c r="A22" s="322"/>
      <c r="B22" s="322"/>
      <c r="C22" s="14" t="s">
        <v>37</v>
      </c>
      <c r="D22" s="11"/>
      <c r="E22" s="11"/>
      <c r="F22" s="64"/>
      <c r="G22" s="64"/>
      <c r="H22" s="64"/>
      <c r="I22" s="64"/>
      <c r="J22" s="64"/>
      <c r="K22" s="319"/>
    </row>
    <row r="23" spans="1:11" ht="22.5" outlineLevel="1" thickBot="1">
      <c r="A23" s="323"/>
      <c r="B23" s="323"/>
      <c r="C23" s="14" t="s">
        <v>38</v>
      </c>
      <c r="D23" s="4"/>
      <c r="E23" s="4"/>
      <c r="F23" s="64"/>
      <c r="G23" s="64"/>
      <c r="H23" s="64"/>
      <c r="I23" s="64"/>
      <c r="J23" s="64"/>
      <c r="K23" s="320"/>
    </row>
    <row r="24" spans="1:11" ht="15.75" outlineLevel="1" thickBot="1">
      <c r="A24" s="321" t="s">
        <v>18</v>
      </c>
      <c r="B24" s="321" t="s">
        <v>41</v>
      </c>
      <c r="C24" s="14" t="s">
        <v>8</v>
      </c>
      <c r="D24" s="12" t="s">
        <v>34</v>
      </c>
      <c r="E24" s="12"/>
      <c r="F24" s="64"/>
      <c r="G24" s="64"/>
      <c r="H24" s="64"/>
      <c r="I24" s="64"/>
      <c r="J24" s="64"/>
      <c r="K24" s="318"/>
    </row>
    <row r="25" spans="1:11" ht="22.5" outlineLevel="1" thickBot="1">
      <c r="A25" s="322"/>
      <c r="B25" s="322"/>
      <c r="C25" s="14" t="s">
        <v>7</v>
      </c>
      <c r="D25" s="12" t="s">
        <v>35</v>
      </c>
      <c r="E25" s="12"/>
      <c r="F25" s="64"/>
      <c r="G25" s="64"/>
      <c r="H25" s="64"/>
      <c r="I25" s="64"/>
      <c r="J25" s="64"/>
      <c r="K25" s="319"/>
    </row>
    <row r="26" spans="1:11" ht="15.75" outlineLevel="1" thickBot="1">
      <c r="A26" s="322"/>
      <c r="B26" s="322"/>
      <c r="C26" s="14" t="s">
        <v>36</v>
      </c>
      <c r="D26" s="11"/>
      <c r="E26" s="11"/>
      <c r="F26" s="64"/>
      <c r="G26" s="64"/>
      <c r="H26" s="64"/>
      <c r="I26" s="64"/>
      <c r="J26" s="64"/>
      <c r="K26" s="319"/>
    </row>
    <row r="27" spans="1:11" ht="15.75" outlineLevel="1" thickBot="1">
      <c r="A27" s="322"/>
      <c r="B27" s="322"/>
      <c r="C27" s="14" t="s">
        <v>37</v>
      </c>
      <c r="D27" s="11"/>
      <c r="E27" s="11"/>
      <c r="F27" s="64"/>
      <c r="G27" s="64"/>
      <c r="H27" s="64"/>
      <c r="I27" s="64"/>
      <c r="J27" s="64"/>
      <c r="K27" s="319"/>
    </row>
    <row r="28" spans="1:11" ht="22.5" outlineLevel="1" thickBot="1">
      <c r="A28" s="323"/>
      <c r="B28" s="323"/>
      <c r="C28" s="14" t="s">
        <v>38</v>
      </c>
      <c r="D28" s="4"/>
      <c r="E28" s="4"/>
      <c r="F28" s="64"/>
      <c r="G28" s="64"/>
      <c r="H28" s="64"/>
      <c r="I28" s="64"/>
      <c r="J28" s="64"/>
      <c r="K28" s="320"/>
    </row>
    <row r="29" spans="1:11" ht="15.75" outlineLevel="1" thickBot="1">
      <c r="A29" s="50" t="s">
        <v>23</v>
      </c>
      <c r="B29" s="51" t="s">
        <v>23</v>
      </c>
      <c r="C29" s="13"/>
      <c r="D29" s="8"/>
      <c r="E29" s="8"/>
      <c r="F29" s="64"/>
      <c r="G29" s="64"/>
      <c r="H29" s="64"/>
      <c r="I29" s="64"/>
      <c r="J29" s="64"/>
      <c r="K29" s="6" t="s">
        <v>23</v>
      </c>
    </row>
    <row r="30" spans="1:11" ht="15.75" thickBot="1">
      <c r="A30" s="334" t="s">
        <v>42</v>
      </c>
      <c r="B30" s="335"/>
      <c r="C30" s="335"/>
      <c r="D30" s="335"/>
      <c r="E30" s="335"/>
      <c r="F30" s="335"/>
      <c r="G30" s="335"/>
      <c r="H30" s="335"/>
      <c r="I30" s="335"/>
      <c r="J30" s="335"/>
      <c r="K30" s="336"/>
    </row>
    <row r="31" spans="1:11" ht="15.75" customHeight="1" thickBot="1">
      <c r="A31" s="330" t="s">
        <v>0</v>
      </c>
      <c r="B31" s="330" t="s">
        <v>159</v>
      </c>
      <c r="C31" s="76" t="s">
        <v>8</v>
      </c>
      <c r="D31" s="57" t="s">
        <v>175</v>
      </c>
      <c r="E31" s="95">
        <f>F31+G31+H31</f>
        <v>1879</v>
      </c>
      <c r="F31" s="73">
        <f>F37+F43+F49+F55+F61</f>
        <v>819</v>
      </c>
      <c r="G31" s="73">
        <f t="shared" ref="G31:J31" si="2">G37+G43+G49+G55+G61</f>
        <v>590</v>
      </c>
      <c r="H31" s="73">
        <f t="shared" si="2"/>
        <v>470</v>
      </c>
      <c r="I31" s="73">
        <f t="shared" si="2"/>
        <v>0</v>
      </c>
      <c r="J31" s="73">
        <f t="shared" si="2"/>
        <v>0</v>
      </c>
      <c r="K31" s="327"/>
    </row>
    <row r="32" spans="1:11" ht="22.5" thickBot="1">
      <c r="A32" s="331"/>
      <c r="B32" s="331"/>
      <c r="C32" s="74" t="s">
        <v>7</v>
      </c>
      <c r="D32" s="55" t="s">
        <v>176</v>
      </c>
      <c r="E32" s="95">
        <f t="shared" ref="E32:E95" si="3">F32+G32+H32</f>
        <v>0</v>
      </c>
      <c r="F32" s="67">
        <f>F38+F44+F50+F56+F62</f>
        <v>0</v>
      </c>
      <c r="G32" s="67">
        <f t="shared" ref="G32:J32" si="4">G38+G44+G50+G56+G62</f>
        <v>0</v>
      </c>
      <c r="H32" s="67">
        <f t="shared" si="4"/>
        <v>0</v>
      </c>
      <c r="I32" s="67">
        <f t="shared" si="4"/>
        <v>0</v>
      </c>
      <c r="J32" s="67">
        <f t="shared" si="4"/>
        <v>0</v>
      </c>
      <c r="K32" s="328"/>
    </row>
    <row r="33" spans="1:11" ht="15.75" thickBot="1">
      <c r="A33" s="331"/>
      <c r="B33" s="331"/>
      <c r="C33" s="74" t="s">
        <v>36</v>
      </c>
      <c r="D33" s="56"/>
      <c r="E33" s="95">
        <f t="shared" si="3"/>
        <v>0</v>
      </c>
      <c r="F33" s="67">
        <f t="shared" ref="F33:J33" si="5">F39+F45+F51+F57+F63</f>
        <v>0</v>
      </c>
      <c r="G33" s="67">
        <f t="shared" si="5"/>
        <v>0</v>
      </c>
      <c r="H33" s="67">
        <f t="shared" si="5"/>
        <v>0</v>
      </c>
      <c r="I33" s="67">
        <f t="shared" si="5"/>
        <v>0</v>
      </c>
      <c r="J33" s="67">
        <f t="shared" si="5"/>
        <v>0</v>
      </c>
      <c r="K33" s="328"/>
    </row>
    <row r="34" spans="1:11" ht="15.75" thickBot="1">
      <c r="A34" s="331"/>
      <c r="B34" s="331"/>
      <c r="C34" s="74" t="s">
        <v>37</v>
      </c>
      <c r="D34" s="56"/>
      <c r="E34" s="95">
        <f t="shared" si="3"/>
        <v>0</v>
      </c>
      <c r="F34" s="67">
        <f t="shared" ref="F34:J34" si="6">F40+F46+F52+F58+F64</f>
        <v>0</v>
      </c>
      <c r="G34" s="67">
        <f t="shared" si="6"/>
        <v>0</v>
      </c>
      <c r="H34" s="67">
        <f t="shared" si="6"/>
        <v>0</v>
      </c>
      <c r="I34" s="67">
        <f t="shared" si="6"/>
        <v>0</v>
      </c>
      <c r="J34" s="67">
        <f t="shared" si="6"/>
        <v>0</v>
      </c>
      <c r="K34" s="328"/>
    </row>
    <row r="35" spans="1:11" ht="22.5" thickBot="1">
      <c r="A35" s="331"/>
      <c r="B35" s="331"/>
      <c r="C35" s="74" t="s">
        <v>38</v>
      </c>
      <c r="D35" s="56"/>
      <c r="E35" s="95">
        <f t="shared" si="3"/>
        <v>0</v>
      </c>
      <c r="F35" s="67">
        <f t="shared" ref="F35:J35" si="7">F41+F47+F53+F59+F65</f>
        <v>0</v>
      </c>
      <c r="G35" s="67">
        <f t="shared" si="7"/>
        <v>0</v>
      </c>
      <c r="H35" s="67">
        <f t="shared" si="7"/>
        <v>0</v>
      </c>
      <c r="I35" s="67">
        <f t="shared" si="7"/>
        <v>0</v>
      </c>
      <c r="J35" s="67">
        <f t="shared" si="7"/>
        <v>0</v>
      </c>
      <c r="K35" s="328"/>
    </row>
    <row r="36" spans="1:11" ht="22.5" thickBot="1">
      <c r="A36" s="332"/>
      <c r="B36" s="332"/>
      <c r="C36" s="75" t="s">
        <v>211</v>
      </c>
      <c r="D36" s="58"/>
      <c r="E36" s="95">
        <f t="shared" si="3"/>
        <v>1879</v>
      </c>
      <c r="F36" s="67">
        <f t="shared" ref="F36:J36" si="8">F42+F48+F54+F60+F66</f>
        <v>819</v>
      </c>
      <c r="G36" s="67">
        <f t="shared" si="8"/>
        <v>590</v>
      </c>
      <c r="H36" s="67">
        <f t="shared" si="8"/>
        <v>470</v>
      </c>
      <c r="I36" s="67">
        <f t="shared" si="8"/>
        <v>0</v>
      </c>
      <c r="J36" s="67">
        <f t="shared" si="8"/>
        <v>0</v>
      </c>
      <c r="K36" s="329"/>
    </row>
    <row r="37" spans="1:11" s="68" customFormat="1" ht="15.75" customHeight="1" thickBot="1">
      <c r="A37" s="321" t="s">
        <v>17</v>
      </c>
      <c r="B37" s="352" t="s">
        <v>64</v>
      </c>
      <c r="C37" s="70" t="s">
        <v>8</v>
      </c>
      <c r="D37" s="321" t="s">
        <v>212</v>
      </c>
      <c r="E37" s="96">
        <f>F37+G37+H37</f>
        <v>290</v>
      </c>
      <c r="F37" s="69">
        <f t="shared" ref="F37:J37" si="9">F38+F39+F40+F41+F42</f>
        <v>110</v>
      </c>
      <c r="G37" s="69">
        <f t="shared" si="9"/>
        <v>80</v>
      </c>
      <c r="H37" s="69">
        <f t="shared" si="9"/>
        <v>100</v>
      </c>
      <c r="I37" s="69">
        <f t="shared" si="9"/>
        <v>0</v>
      </c>
      <c r="J37" s="69">
        <f t="shared" si="9"/>
        <v>0</v>
      </c>
      <c r="K37" s="318" t="s">
        <v>215</v>
      </c>
    </row>
    <row r="38" spans="1:11" ht="22.5" thickBot="1">
      <c r="A38" s="322"/>
      <c r="B38" s="353"/>
      <c r="C38" s="14" t="s">
        <v>7</v>
      </c>
      <c r="D38" s="322"/>
      <c r="E38" s="96">
        <f t="shared" si="3"/>
        <v>0</v>
      </c>
      <c r="F38" s="64"/>
      <c r="G38" s="64"/>
      <c r="H38" s="64"/>
      <c r="I38" s="64"/>
      <c r="J38" s="64"/>
      <c r="K38" s="319"/>
    </row>
    <row r="39" spans="1:11" ht="15.75" thickBot="1">
      <c r="A39" s="322"/>
      <c r="B39" s="353"/>
      <c r="C39" s="14" t="s">
        <v>36</v>
      </c>
      <c r="D39" s="322"/>
      <c r="E39" s="96">
        <f t="shared" si="3"/>
        <v>0</v>
      </c>
      <c r="F39" s="64"/>
      <c r="G39" s="64"/>
      <c r="H39" s="64"/>
      <c r="I39" s="64"/>
      <c r="J39" s="64"/>
      <c r="K39" s="319"/>
    </row>
    <row r="40" spans="1:11" ht="15.75" thickBot="1">
      <c r="A40" s="322"/>
      <c r="B40" s="353"/>
      <c r="C40" s="14" t="s">
        <v>37</v>
      </c>
      <c r="D40" s="322"/>
      <c r="E40" s="96">
        <f t="shared" si="3"/>
        <v>0</v>
      </c>
      <c r="F40" s="64"/>
      <c r="G40" s="64"/>
      <c r="H40" s="64"/>
      <c r="I40" s="64"/>
      <c r="J40" s="64"/>
      <c r="K40" s="319"/>
    </row>
    <row r="41" spans="1:11" ht="22.5" thickBot="1">
      <c r="A41" s="322"/>
      <c r="B41" s="353"/>
      <c r="C41" s="14" t="s">
        <v>38</v>
      </c>
      <c r="D41" s="322"/>
      <c r="E41" s="96">
        <f t="shared" si="3"/>
        <v>0</v>
      </c>
      <c r="F41" s="64"/>
      <c r="G41" s="64"/>
      <c r="H41" s="64"/>
      <c r="I41" s="64"/>
      <c r="J41" s="64"/>
      <c r="K41" s="319"/>
    </row>
    <row r="42" spans="1:11" ht="22.5" thickBot="1">
      <c r="A42" s="323"/>
      <c r="B42" s="354"/>
      <c r="C42" s="14" t="s">
        <v>211</v>
      </c>
      <c r="D42" s="323"/>
      <c r="E42" s="96">
        <f t="shared" si="3"/>
        <v>290</v>
      </c>
      <c r="F42" s="64">
        <v>110</v>
      </c>
      <c r="G42" s="64">
        <v>80</v>
      </c>
      <c r="H42" s="64">
        <v>100</v>
      </c>
      <c r="I42" s="64"/>
      <c r="J42" s="64"/>
      <c r="K42" s="320"/>
    </row>
    <row r="43" spans="1:11" s="68" customFormat="1" ht="15" customHeight="1" thickBot="1">
      <c r="A43" s="321" t="s">
        <v>18</v>
      </c>
      <c r="B43" s="321" t="s">
        <v>260</v>
      </c>
      <c r="C43" s="70" t="s">
        <v>8</v>
      </c>
      <c r="D43" s="321" t="s">
        <v>212</v>
      </c>
      <c r="E43" s="96">
        <f t="shared" si="3"/>
        <v>935</v>
      </c>
      <c r="F43" s="69">
        <f t="shared" ref="F43" si="10">F44+F45+F46+F47+F48</f>
        <v>430</v>
      </c>
      <c r="G43" s="69">
        <f t="shared" ref="G43" si="11">G44+G45+G46+G47+G48</f>
        <v>330</v>
      </c>
      <c r="H43" s="69">
        <f t="shared" ref="H43" si="12">H44+H45+H46+H47+H48</f>
        <v>175</v>
      </c>
      <c r="I43" s="69">
        <f t="shared" ref="I43" si="13">I44+I45+I46+I47+I48</f>
        <v>0</v>
      </c>
      <c r="J43" s="69">
        <f t="shared" ref="J43" si="14">J44+J45+J46+J47+J48</f>
        <v>0</v>
      </c>
      <c r="K43" s="318" t="s">
        <v>215</v>
      </c>
    </row>
    <row r="44" spans="1:11" ht="22.5" thickBot="1">
      <c r="A44" s="322"/>
      <c r="B44" s="322"/>
      <c r="C44" s="14" t="s">
        <v>7</v>
      </c>
      <c r="D44" s="322"/>
      <c r="E44" s="96">
        <f t="shared" si="3"/>
        <v>0</v>
      </c>
      <c r="F44" s="64"/>
      <c r="G44" s="64"/>
      <c r="H44" s="64"/>
      <c r="I44" s="64"/>
      <c r="J44" s="64"/>
      <c r="K44" s="319"/>
    </row>
    <row r="45" spans="1:11" ht="15.75" thickBot="1">
      <c r="A45" s="322"/>
      <c r="B45" s="322"/>
      <c r="C45" s="14" t="s">
        <v>36</v>
      </c>
      <c r="D45" s="322"/>
      <c r="E45" s="96">
        <f t="shared" si="3"/>
        <v>0</v>
      </c>
      <c r="F45" s="64"/>
      <c r="G45" s="64"/>
      <c r="H45" s="64"/>
      <c r="I45" s="64"/>
      <c r="J45" s="64"/>
      <c r="K45" s="319"/>
    </row>
    <row r="46" spans="1:11" ht="15.75" thickBot="1">
      <c r="A46" s="322"/>
      <c r="B46" s="322"/>
      <c r="C46" s="14" t="s">
        <v>37</v>
      </c>
      <c r="D46" s="322"/>
      <c r="E46" s="96">
        <f t="shared" si="3"/>
        <v>0</v>
      </c>
      <c r="F46" s="64"/>
      <c r="G46" s="64"/>
      <c r="H46" s="64"/>
      <c r="I46" s="64"/>
      <c r="J46" s="64"/>
      <c r="K46" s="319"/>
    </row>
    <row r="47" spans="1:11" ht="22.5" thickBot="1">
      <c r="A47" s="322"/>
      <c r="B47" s="322"/>
      <c r="C47" s="14" t="s">
        <v>38</v>
      </c>
      <c r="D47" s="322"/>
      <c r="E47" s="96">
        <f t="shared" si="3"/>
        <v>0</v>
      </c>
      <c r="F47" s="64"/>
      <c r="G47" s="64"/>
      <c r="H47" s="64"/>
      <c r="I47" s="64"/>
      <c r="J47" s="64"/>
      <c r="K47" s="319"/>
    </row>
    <row r="48" spans="1:11" ht="22.5" thickBot="1">
      <c r="A48" s="323"/>
      <c r="B48" s="323"/>
      <c r="C48" s="14" t="s">
        <v>211</v>
      </c>
      <c r="D48" s="323"/>
      <c r="E48" s="96">
        <f t="shared" si="3"/>
        <v>935</v>
      </c>
      <c r="F48" s="64">
        <v>430</v>
      </c>
      <c r="G48" s="98">
        <v>330</v>
      </c>
      <c r="H48" s="98">
        <v>175</v>
      </c>
      <c r="I48" s="64"/>
      <c r="J48" s="64"/>
      <c r="K48" s="320"/>
    </row>
    <row r="49" spans="1:11" s="68" customFormat="1" ht="15.75" customHeight="1" thickBot="1">
      <c r="A49" s="321" t="s">
        <v>19</v>
      </c>
      <c r="B49" s="321" t="s">
        <v>261</v>
      </c>
      <c r="C49" s="70" t="s">
        <v>8</v>
      </c>
      <c r="D49" s="321" t="s">
        <v>212</v>
      </c>
      <c r="E49" s="96">
        <f t="shared" si="3"/>
        <v>550</v>
      </c>
      <c r="F49" s="69">
        <f t="shared" ref="F49" si="15">F50+F51+F52+F53+F54</f>
        <v>250</v>
      </c>
      <c r="G49" s="69">
        <f t="shared" ref="G49" si="16">G50+G51+G52+G53+G54</f>
        <v>150</v>
      </c>
      <c r="H49" s="69">
        <f t="shared" ref="H49" si="17">H50+H51+H52+H53+H54</f>
        <v>150</v>
      </c>
      <c r="I49" s="69">
        <f t="shared" ref="I49" si="18">I50+I51+I52+I53+I54</f>
        <v>0</v>
      </c>
      <c r="J49" s="69">
        <f t="shared" ref="J49" si="19">J50+J51+J52+J53+J54</f>
        <v>0</v>
      </c>
      <c r="K49" s="318" t="s">
        <v>215</v>
      </c>
    </row>
    <row r="50" spans="1:11" ht="22.5" thickBot="1">
      <c r="A50" s="322"/>
      <c r="B50" s="322"/>
      <c r="C50" s="14" t="s">
        <v>7</v>
      </c>
      <c r="D50" s="322"/>
      <c r="E50" s="96">
        <f t="shared" si="3"/>
        <v>0</v>
      </c>
      <c r="F50" s="64"/>
      <c r="G50" s="64"/>
      <c r="H50" s="64"/>
      <c r="I50" s="64"/>
      <c r="J50" s="64"/>
      <c r="K50" s="319"/>
    </row>
    <row r="51" spans="1:11" ht="15.75" thickBot="1">
      <c r="A51" s="322"/>
      <c r="B51" s="322"/>
      <c r="C51" s="14" t="s">
        <v>36</v>
      </c>
      <c r="D51" s="322"/>
      <c r="E51" s="96">
        <f t="shared" si="3"/>
        <v>0</v>
      </c>
      <c r="F51" s="64"/>
      <c r="G51" s="64"/>
      <c r="H51" s="64"/>
      <c r="I51" s="64"/>
      <c r="J51" s="64"/>
      <c r="K51" s="319"/>
    </row>
    <row r="52" spans="1:11" ht="15.75" thickBot="1">
      <c r="A52" s="322"/>
      <c r="B52" s="322"/>
      <c r="C52" s="14" t="s">
        <v>37</v>
      </c>
      <c r="D52" s="322"/>
      <c r="E52" s="96">
        <f t="shared" si="3"/>
        <v>0</v>
      </c>
      <c r="F52" s="64"/>
      <c r="G52" s="64"/>
      <c r="H52" s="64"/>
      <c r="I52" s="64"/>
      <c r="J52" s="64"/>
      <c r="K52" s="319"/>
    </row>
    <row r="53" spans="1:11" ht="22.5" thickBot="1">
      <c r="A53" s="322"/>
      <c r="B53" s="322"/>
      <c r="C53" s="14" t="s">
        <v>38</v>
      </c>
      <c r="D53" s="322"/>
      <c r="E53" s="96">
        <f t="shared" si="3"/>
        <v>0</v>
      </c>
      <c r="F53" s="64"/>
      <c r="G53" s="64"/>
      <c r="H53" s="64"/>
      <c r="I53" s="64"/>
      <c r="J53" s="64"/>
      <c r="K53" s="319"/>
    </row>
    <row r="54" spans="1:11" ht="22.5" thickBot="1">
      <c r="A54" s="323"/>
      <c r="B54" s="323"/>
      <c r="C54" s="14" t="s">
        <v>211</v>
      </c>
      <c r="D54" s="323"/>
      <c r="E54" s="96">
        <f t="shared" si="3"/>
        <v>550</v>
      </c>
      <c r="F54" s="64">
        <v>250</v>
      </c>
      <c r="G54" s="98">
        <v>150</v>
      </c>
      <c r="H54" s="98">
        <v>150</v>
      </c>
      <c r="I54" s="64"/>
      <c r="J54" s="64"/>
      <c r="K54" s="320"/>
    </row>
    <row r="55" spans="1:11" s="68" customFormat="1" ht="15.75" customHeight="1" thickBot="1">
      <c r="A55" s="321" t="s">
        <v>76</v>
      </c>
      <c r="B55" s="321" t="s">
        <v>161</v>
      </c>
      <c r="C55" s="70" t="s">
        <v>8</v>
      </c>
      <c r="D55" s="321" t="s">
        <v>212</v>
      </c>
      <c r="E55" s="96">
        <f t="shared" si="3"/>
        <v>44</v>
      </c>
      <c r="F55" s="69">
        <f t="shared" ref="F55" si="20">F56+F57+F58+F59+F60</f>
        <v>9</v>
      </c>
      <c r="G55" s="69">
        <f t="shared" ref="G55" si="21">G56+G57+G58+G59+G60</f>
        <v>10</v>
      </c>
      <c r="H55" s="69">
        <f t="shared" ref="H55" si="22">H56+H57+H58+H59+H60</f>
        <v>25</v>
      </c>
      <c r="I55" s="69">
        <f t="shared" ref="I55" si="23">I56+I57+I58+I59+I60</f>
        <v>0</v>
      </c>
      <c r="J55" s="69">
        <f t="shared" ref="J55" si="24">J56+J57+J58+J59+J60</f>
        <v>0</v>
      </c>
      <c r="K55" s="318" t="s">
        <v>216</v>
      </c>
    </row>
    <row r="56" spans="1:11" ht="22.5" thickBot="1">
      <c r="A56" s="322"/>
      <c r="B56" s="322"/>
      <c r="C56" s="14" t="s">
        <v>7</v>
      </c>
      <c r="D56" s="322"/>
      <c r="E56" s="96">
        <f t="shared" si="3"/>
        <v>0</v>
      </c>
      <c r="F56" s="64"/>
      <c r="G56" s="64"/>
      <c r="H56" s="64"/>
      <c r="I56" s="64"/>
      <c r="J56" s="64"/>
      <c r="K56" s="319"/>
    </row>
    <row r="57" spans="1:11" ht="15.75" thickBot="1">
      <c r="A57" s="322"/>
      <c r="B57" s="322"/>
      <c r="C57" s="14" t="s">
        <v>36</v>
      </c>
      <c r="D57" s="322"/>
      <c r="E57" s="96">
        <f t="shared" si="3"/>
        <v>0</v>
      </c>
      <c r="F57" s="64"/>
      <c r="G57" s="64"/>
      <c r="H57" s="64"/>
      <c r="I57" s="64"/>
      <c r="J57" s="64"/>
      <c r="K57" s="319"/>
    </row>
    <row r="58" spans="1:11" ht="15.75" thickBot="1">
      <c r="A58" s="322"/>
      <c r="B58" s="322"/>
      <c r="C58" s="14" t="s">
        <v>37</v>
      </c>
      <c r="D58" s="322"/>
      <c r="E58" s="96">
        <f t="shared" si="3"/>
        <v>0</v>
      </c>
      <c r="F58" s="64"/>
      <c r="G58" s="64"/>
      <c r="H58" s="64"/>
      <c r="I58" s="64"/>
      <c r="J58" s="64"/>
      <c r="K58" s="319"/>
    </row>
    <row r="59" spans="1:11" ht="22.5" thickBot="1">
      <c r="A59" s="322"/>
      <c r="B59" s="322"/>
      <c r="C59" s="14" t="s">
        <v>38</v>
      </c>
      <c r="D59" s="322"/>
      <c r="E59" s="96">
        <f t="shared" si="3"/>
        <v>0</v>
      </c>
      <c r="F59" s="64"/>
      <c r="G59" s="64"/>
      <c r="H59" s="64"/>
      <c r="I59" s="64"/>
      <c r="J59" s="64"/>
      <c r="K59" s="319"/>
    </row>
    <row r="60" spans="1:11" ht="22.5" thickBot="1">
      <c r="A60" s="323"/>
      <c r="B60" s="323"/>
      <c r="C60" s="14" t="s">
        <v>211</v>
      </c>
      <c r="D60" s="323"/>
      <c r="E60" s="96">
        <f t="shared" si="3"/>
        <v>44</v>
      </c>
      <c r="F60" s="64">
        <v>9</v>
      </c>
      <c r="G60" s="98">
        <v>10</v>
      </c>
      <c r="H60" s="98">
        <v>25</v>
      </c>
      <c r="I60" s="64"/>
      <c r="J60" s="64"/>
      <c r="K60" s="320"/>
    </row>
    <row r="61" spans="1:11" s="68" customFormat="1" ht="15.75" customHeight="1" thickBot="1">
      <c r="A61" s="321" t="s">
        <v>77</v>
      </c>
      <c r="B61" s="321" t="s">
        <v>162</v>
      </c>
      <c r="C61" s="70" t="s">
        <v>8</v>
      </c>
      <c r="D61" s="321" t="s">
        <v>212</v>
      </c>
      <c r="E61" s="96">
        <f t="shared" si="3"/>
        <v>60</v>
      </c>
      <c r="F61" s="69">
        <f t="shared" ref="F61" si="25">F62+F63+F64+F65+F66</f>
        <v>20</v>
      </c>
      <c r="G61" s="69">
        <f t="shared" ref="G61" si="26">G62+G63+G64+G65+G66</f>
        <v>20</v>
      </c>
      <c r="H61" s="69">
        <f t="shared" ref="H61" si="27">H62+H63+H64+H65+H66</f>
        <v>20</v>
      </c>
      <c r="I61" s="69">
        <f t="shared" ref="I61" si="28">I62+I63+I64+I65+I66</f>
        <v>0</v>
      </c>
      <c r="J61" s="69">
        <f t="shared" ref="J61" si="29">J62+J63+J64+J65+J66</f>
        <v>0</v>
      </c>
      <c r="K61" s="318" t="s">
        <v>215</v>
      </c>
    </row>
    <row r="62" spans="1:11" ht="22.5" thickBot="1">
      <c r="A62" s="322"/>
      <c r="B62" s="322"/>
      <c r="C62" s="14" t="s">
        <v>7</v>
      </c>
      <c r="D62" s="322"/>
      <c r="E62" s="96">
        <f t="shared" si="3"/>
        <v>0</v>
      </c>
      <c r="F62" s="64"/>
      <c r="G62" s="64"/>
      <c r="H62" s="64"/>
      <c r="I62" s="64"/>
      <c r="J62" s="64"/>
      <c r="K62" s="319"/>
    </row>
    <row r="63" spans="1:11" ht="15.75" thickBot="1">
      <c r="A63" s="322"/>
      <c r="B63" s="322"/>
      <c r="C63" s="14" t="s">
        <v>36</v>
      </c>
      <c r="D63" s="322"/>
      <c r="E63" s="96">
        <f t="shared" si="3"/>
        <v>0</v>
      </c>
      <c r="F63" s="64"/>
      <c r="G63" s="64"/>
      <c r="H63" s="64"/>
      <c r="I63" s="64"/>
      <c r="J63" s="64"/>
      <c r="K63" s="319"/>
    </row>
    <row r="64" spans="1:11" ht="15.75" thickBot="1">
      <c r="A64" s="322"/>
      <c r="B64" s="322"/>
      <c r="C64" s="14" t="s">
        <v>37</v>
      </c>
      <c r="D64" s="322"/>
      <c r="E64" s="96">
        <f t="shared" si="3"/>
        <v>0</v>
      </c>
      <c r="F64" s="64"/>
      <c r="G64" s="64"/>
      <c r="H64" s="64"/>
      <c r="I64" s="64"/>
      <c r="J64" s="64"/>
      <c r="K64" s="319"/>
    </row>
    <row r="65" spans="1:11" ht="22.5" thickBot="1">
      <c r="A65" s="322"/>
      <c r="B65" s="322"/>
      <c r="C65" s="14" t="s">
        <v>38</v>
      </c>
      <c r="D65" s="322"/>
      <c r="E65" s="96">
        <f t="shared" si="3"/>
        <v>0</v>
      </c>
      <c r="F65" s="64"/>
      <c r="G65" s="64"/>
      <c r="H65" s="64"/>
      <c r="I65" s="64"/>
      <c r="J65" s="64"/>
      <c r="K65" s="319"/>
    </row>
    <row r="66" spans="1:11" ht="22.5" thickBot="1">
      <c r="A66" s="323"/>
      <c r="B66" s="323"/>
      <c r="C66" s="14" t="s">
        <v>211</v>
      </c>
      <c r="D66" s="323"/>
      <c r="E66" s="96">
        <f t="shared" si="3"/>
        <v>60</v>
      </c>
      <c r="F66" s="64">
        <v>20</v>
      </c>
      <c r="G66" s="98">
        <v>20</v>
      </c>
      <c r="H66" s="64">
        <v>20</v>
      </c>
      <c r="I66" s="64"/>
      <c r="J66" s="64"/>
      <c r="K66" s="320"/>
    </row>
    <row r="67" spans="1:11" ht="15.75" customHeight="1" thickBot="1">
      <c r="A67" s="330">
        <v>2</v>
      </c>
      <c r="B67" s="330" t="s">
        <v>163</v>
      </c>
      <c r="C67" s="76" t="s">
        <v>8</v>
      </c>
      <c r="D67" s="57" t="s">
        <v>175</v>
      </c>
      <c r="E67" s="95">
        <f t="shared" si="3"/>
        <v>480</v>
      </c>
      <c r="F67" s="97">
        <f>F73+F79+F85+F91+F97</f>
        <v>160</v>
      </c>
      <c r="G67" s="97">
        <f t="shared" ref="G67:J67" si="30">G73+G79+G85+G91+G97</f>
        <v>160</v>
      </c>
      <c r="H67" s="97">
        <f t="shared" si="30"/>
        <v>160</v>
      </c>
      <c r="I67" s="97">
        <f t="shared" si="30"/>
        <v>0</v>
      </c>
      <c r="J67" s="97">
        <f t="shared" si="30"/>
        <v>0</v>
      </c>
      <c r="K67" s="327"/>
    </row>
    <row r="68" spans="1:11" ht="22.5" thickBot="1">
      <c r="A68" s="331"/>
      <c r="B68" s="331"/>
      <c r="C68" s="74" t="s">
        <v>7</v>
      </c>
      <c r="D68" s="55" t="s">
        <v>176</v>
      </c>
      <c r="E68" s="95">
        <f t="shared" si="3"/>
        <v>0</v>
      </c>
      <c r="F68" s="67">
        <f>F74+F80+F86+F92+F98</f>
        <v>0</v>
      </c>
      <c r="G68" s="67">
        <f t="shared" ref="G68:J68" si="31">G74+G80+G86+G92+G98</f>
        <v>0</v>
      </c>
      <c r="H68" s="67">
        <f t="shared" si="31"/>
        <v>0</v>
      </c>
      <c r="I68" s="67">
        <f t="shared" si="31"/>
        <v>0</v>
      </c>
      <c r="J68" s="67">
        <f t="shared" si="31"/>
        <v>0</v>
      </c>
      <c r="K68" s="328"/>
    </row>
    <row r="69" spans="1:11" ht="15.75" thickBot="1">
      <c r="A69" s="331"/>
      <c r="B69" s="331"/>
      <c r="C69" s="74" t="s">
        <v>36</v>
      </c>
      <c r="D69" s="56"/>
      <c r="E69" s="95">
        <f t="shared" si="3"/>
        <v>0</v>
      </c>
      <c r="F69" s="67">
        <f t="shared" ref="F69:J69" si="32">F75+F81+F87+F93+F99</f>
        <v>0</v>
      </c>
      <c r="G69" s="67">
        <f t="shared" si="32"/>
        <v>0</v>
      </c>
      <c r="H69" s="67">
        <f t="shared" si="32"/>
        <v>0</v>
      </c>
      <c r="I69" s="67">
        <f t="shared" si="32"/>
        <v>0</v>
      </c>
      <c r="J69" s="67">
        <f t="shared" si="32"/>
        <v>0</v>
      </c>
      <c r="K69" s="328"/>
    </row>
    <row r="70" spans="1:11" ht="15.75" thickBot="1">
      <c r="A70" s="331"/>
      <c r="B70" s="331"/>
      <c r="C70" s="74" t="s">
        <v>37</v>
      </c>
      <c r="D70" s="56"/>
      <c r="E70" s="95">
        <f t="shared" si="3"/>
        <v>0</v>
      </c>
      <c r="F70" s="67">
        <f t="shared" ref="F70:J70" si="33">F76+F82+F88+F94+F100</f>
        <v>0</v>
      </c>
      <c r="G70" s="67">
        <f t="shared" si="33"/>
        <v>0</v>
      </c>
      <c r="H70" s="67">
        <f t="shared" si="33"/>
        <v>0</v>
      </c>
      <c r="I70" s="67">
        <f t="shared" si="33"/>
        <v>0</v>
      </c>
      <c r="J70" s="67">
        <f t="shared" si="33"/>
        <v>0</v>
      </c>
      <c r="K70" s="328"/>
    </row>
    <row r="71" spans="1:11" ht="22.5" thickBot="1">
      <c r="A71" s="331"/>
      <c r="B71" s="331"/>
      <c r="C71" s="74" t="s">
        <v>38</v>
      </c>
      <c r="D71" s="56"/>
      <c r="E71" s="95">
        <f t="shared" si="3"/>
        <v>0</v>
      </c>
      <c r="F71" s="67">
        <f t="shared" ref="F71:J71" si="34">F77+F83+F89+F95+F101</f>
        <v>0</v>
      </c>
      <c r="G71" s="67">
        <f t="shared" si="34"/>
        <v>0</v>
      </c>
      <c r="H71" s="67">
        <f t="shared" si="34"/>
        <v>0</v>
      </c>
      <c r="I71" s="67">
        <f t="shared" si="34"/>
        <v>0</v>
      </c>
      <c r="J71" s="67">
        <f t="shared" si="34"/>
        <v>0</v>
      </c>
      <c r="K71" s="328"/>
    </row>
    <row r="72" spans="1:11" ht="22.5" thickBot="1">
      <c r="A72" s="332"/>
      <c r="B72" s="332"/>
      <c r="C72" s="75" t="s">
        <v>211</v>
      </c>
      <c r="D72" s="58"/>
      <c r="E72" s="95">
        <f t="shared" si="3"/>
        <v>480</v>
      </c>
      <c r="F72" s="78">
        <f t="shared" ref="F72:J72" si="35">F78+F84+F90+F96+F102</f>
        <v>160</v>
      </c>
      <c r="G72" s="67">
        <f t="shared" si="35"/>
        <v>160</v>
      </c>
      <c r="H72" s="67">
        <f t="shared" si="35"/>
        <v>160</v>
      </c>
      <c r="I72" s="67">
        <f t="shared" si="35"/>
        <v>0</v>
      </c>
      <c r="J72" s="67">
        <f t="shared" si="35"/>
        <v>0</v>
      </c>
      <c r="K72" s="329"/>
    </row>
    <row r="73" spans="1:11" s="68" customFormat="1" ht="15.75" customHeight="1" thickBot="1">
      <c r="A73" s="321" t="s">
        <v>20</v>
      </c>
      <c r="B73" s="321" t="s">
        <v>164</v>
      </c>
      <c r="C73" s="70" t="s">
        <v>8</v>
      </c>
      <c r="D73" s="321" t="s">
        <v>212</v>
      </c>
      <c r="E73" s="96">
        <f t="shared" si="3"/>
        <v>50</v>
      </c>
      <c r="F73" s="69">
        <f t="shared" ref="F73" si="36">F74+F75+F76+F77+F78</f>
        <v>50</v>
      </c>
      <c r="G73" s="69">
        <f t="shared" ref="G73" si="37">G74+G75+G76+G77+G78</f>
        <v>0</v>
      </c>
      <c r="H73" s="69">
        <f t="shared" ref="H73" si="38">H74+H75+H76+H77+H78</f>
        <v>0</v>
      </c>
      <c r="I73" s="69">
        <f t="shared" ref="I73" si="39">I74+I75+I76+I77+I78</f>
        <v>0</v>
      </c>
      <c r="J73" s="69">
        <f t="shared" ref="J73" si="40">J74+J75+J76+J77+J78</f>
        <v>0</v>
      </c>
      <c r="K73" s="318" t="s">
        <v>9</v>
      </c>
    </row>
    <row r="74" spans="1:11" ht="22.5" thickBot="1">
      <c r="A74" s="322"/>
      <c r="B74" s="322"/>
      <c r="C74" s="14" t="s">
        <v>7</v>
      </c>
      <c r="D74" s="322"/>
      <c r="E74" s="96">
        <f t="shared" si="3"/>
        <v>0</v>
      </c>
      <c r="F74" s="64"/>
      <c r="G74" s="64"/>
      <c r="H74" s="64"/>
      <c r="I74" s="64"/>
      <c r="J74" s="64"/>
      <c r="K74" s="319"/>
    </row>
    <row r="75" spans="1:11" ht="15.75" thickBot="1">
      <c r="A75" s="322"/>
      <c r="B75" s="322"/>
      <c r="C75" s="14" t="s">
        <v>36</v>
      </c>
      <c r="D75" s="322"/>
      <c r="E75" s="96">
        <f t="shared" si="3"/>
        <v>0</v>
      </c>
      <c r="F75" s="64"/>
      <c r="G75" s="64"/>
      <c r="H75" s="64"/>
      <c r="I75" s="64"/>
      <c r="J75" s="64"/>
      <c r="K75" s="319"/>
    </row>
    <row r="76" spans="1:11" ht="15.75" thickBot="1">
      <c r="A76" s="322"/>
      <c r="B76" s="322"/>
      <c r="C76" s="14" t="s">
        <v>37</v>
      </c>
      <c r="D76" s="322"/>
      <c r="E76" s="96">
        <f t="shared" si="3"/>
        <v>0</v>
      </c>
      <c r="F76" s="64"/>
      <c r="G76" s="64"/>
      <c r="H76" s="64"/>
      <c r="I76" s="64"/>
      <c r="J76" s="64"/>
      <c r="K76" s="319"/>
    </row>
    <row r="77" spans="1:11" ht="22.5" thickBot="1">
      <c r="A77" s="322"/>
      <c r="B77" s="322"/>
      <c r="C77" s="14" t="s">
        <v>38</v>
      </c>
      <c r="D77" s="322"/>
      <c r="E77" s="96">
        <f t="shared" si="3"/>
        <v>0</v>
      </c>
      <c r="F77" s="64"/>
      <c r="G77" s="64"/>
      <c r="H77" s="64"/>
      <c r="I77" s="64"/>
      <c r="J77" s="64"/>
      <c r="K77" s="319"/>
    </row>
    <row r="78" spans="1:11" ht="22.5" thickBot="1">
      <c r="A78" s="323"/>
      <c r="B78" s="323"/>
      <c r="C78" s="14" t="s">
        <v>211</v>
      </c>
      <c r="D78" s="323"/>
      <c r="E78" s="96">
        <f t="shared" si="3"/>
        <v>50</v>
      </c>
      <c r="F78" s="64">
        <v>50</v>
      </c>
      <c r="G78" s="64"/>
      <c r="H78" s="64"/>
      <c r="I78" s="64"/>
      <c r="J78" s="64"/>
      <c r="K78" s="320"/>
    </row>
    <row r="79" spans="1:11" ht="15.75" customHeight="1" thickBot="1">
      <c r="A79" s="321" t="s">
        <v>21</v>
      </c>
      <c r="B79" s="321" t="s">
        <v>165</v>
      </c>
      <c r="C79" s="71" t="s">
        <v>8</v>
      </c>
      <c r="D79" s="321" t="s">
        <v>212</v>
      </c>
      <c r="E79" s="96">
        <f t="shared" si="3"/>
        <v>50</v>
      </c>
      <c r="F79" s="72">
        <f t="shared" ref="F79" si="41">F80+F81+F82+F83+F84</f>
        <v>50</v>
      </c>
      <c r="G79" s="72">
        <f t="shared" ref="G79" si="42">G80+G81+G82+G83+G84</f>
        <v>0</v>
      </c>
      <c r="H79" s="72">
        <f t="shared" ref="H79" si="43">H80+H81+H82+H83+H84</f>
        <v>0</v>
      </c>
      <c r="I79" s="72">
        <f t="shared" ref="I79" si="44">I80+I81+I82+I83+I84</f>
        <v>0</v>
      </c>
      <c r="J79" s="72">
        <f t="shared" ref="J79" si="45">J80+J81+J82+J83+J84</f>
        <v>0</v>
      </c>
      <c r="K79" s="318" t="s">
        <v>9</v>
      </c>
    </row>
    <row r="80" spans="1:11" ht="22.5" thickBot="1">
      <c r="A80" s="322"/>
      <c r="B80" s="322"/>
      <c r="C80" s="14" t="s">
        <v>7</v>
      </c>
      <c r="D80" s="322"/>
      <c r="E80" s="96">
        <f t="shared" si="3"/>
        <v>0</v>
      </c>
      <c r="F80" s="64"/>
      <c r="G80" s="64"/>
      <c r="H80" s="64"/>
      <c r="I80" s="64"/>
      <c r="J80" s="64"/>
      <c r="K80" s="319"/>
    </row>
    <row r="81" spans="1:11" ht="15.75" thickBot="1">
      <c r="A81" s="322"/>
      <c r="B81" s="322"/>
      <c r="C81" s="14" t="s">
        <v>36</v>
      </c>
      <c r="D81" s="322"/>
      <c r="E81" s="96">
        <f t="shared" si="3"/>
        <v>0</v>
      </c>
      <c r="F81" s="64"/>
      <c r="G81" s="64"/>
      <c r="H81" s="64"/>
      <c r="I81" s="64"/>
      <c r="J81" s="64"/>
      <c r="K81" s="319"/>
    </row>
    <row r="82" spans="1:11" ht="15.75" thickBot="1">
      <c r="A82" s="322"/>
      <c r="B82" s="322"/>
      <c r="C82" s="14" t="s">
        <v>37</v>
      </c>
      <c r="D82" s="322"/>
      <c r="E82" s="96">
        <f t="shared" si="3"/>
        <v>0</v>
      </c>
      <c r="F82" s="64"/>
      <c r="G82" s="64"/>
      <c r="H82" s="64"/>
      <c r="I82" s="64"/>
      <c r="J82" s="64"/>
      <c r="K82" s="319"/>
    </row>
    <row r="83" spans="1:11" ht="22.5" thickBot="1">
      <c r="A83" s="322"/>
      <c r="B83" s="322"/>
      <c r="C83" s="14" t="s">
        <v>38</v>
      </c>
      <c r="D83" s="322"/>
      <c r="E83" s="96">
        <f t="shared" si="3"/>
        <v>0</v>
      </c>
      <c r="F83" s="64"/>
      <c r="G83" s="64"/>
      <c r="H83" s="64"/>
      <c r="I83" s="64"/>
      <c r="J83" s="64"/>
      <c r="K83" s="319"/>
    </row>
    <row r="84" spans="1:11" ht="22.5" thickBot="1">
      <c r="A84" s="323"/>
      <c r="B84" s="323"/>
      <c r="C84" s="14" t="s">
        <v>211</v>
      </c>
      <c r="D84" s="323"/>
      <c r="E84" s="96">
        <f t="shared" si="3"/>
        <v>50</v>
      </c>
      <c r="F84" s="64">
        <v>50</v>
      </c>
      <c r="G84" s="64"/>
      <c r="H84" s="64"/>
      <c r="I84" s="64"/>
      <c r="J84" s="64"/>
      <c r="K84" s="320"/>
    </row>
    <row r="85" spans="1:11" ht="15.75" customHeight="1" thickBot="1">
      <c r="A85" s="321" t="s">
        <v>22</v>
      </c>
      <c r="B85" s="321" t="s">
        <v>187</v>
      </c>
      <c r="C85" s="71" t="s">
        <v>8</v>
      </c>
      <c r="D85" s="321" t="s">
        <v>212</v>
      </c>
      <c r="E85" s="96">
        <f t="shared" si="3"/>
        <v>350</v>
      </c>
      <c r="F85" s="72">
        <f t="shared" ref="F85" si="46">F86+F87+F88+F89+F90</f>
        <v>50</v>
      </c>
      <c r="G85" s="72">
        <f t="shared" ref="G85" si="47">G86+G87+G88+G89+G90</f>
        <v>150</v>
      </c>
      <c r="H85" s="72">
        <f t="shared" ref="H85" si="48">H86+H87+H88+H89+H90</f>
        <v>150</v>
      </c>
      <c r="I85" s="72">
        <f t="shared" ref="I85" si="49">I86+I87+I88+I89+I90</f>
        <v>0</v>
      </c>
      <c r="J85" s="64">
        <f t="shared" ref="J85" si="50">J86+J87+J88+J89+J90</f>
        <v>0</v>
      </c>
      <c r="K85" s="318" t="s">
        <v>9</v>
      </c>
    </row>
    <row r="86" spans="1:11" ht="22.5" thickBot="1">
      <c r="A86" s="322"/>
      <c r="B86" s="322"/>
      <c r="C86" s="14" t="s">
        <v>7</v>
      </c>
      <c r="D86" s="322"/>
      <c r="E86" s="96">
        <f t="shared" si="3"/>
        <v>0</v>
      </c>
      <c r="F86" s="64"/>
      <c r="G86" s="64"/>
      <c r="H86" s="64"/>
      <c r="I86" s="64"/>
      <c r="J86" s="64"/>
      <c r="K86" s="319"/>
    </row>
    <row r="87" spans="1:11" ht="15.75" thickBot="1">
      <c r="A87" s="322"/>
      <c r="B87" s="322"/>
      <c r="C87" s="14" t="s">
        <v>36</v>
      </c>
      <c r="D87" s="322"/>
      <c r="E87" s="96">
        <f t="shared" si="3"/>
        <v>0</v>
      </c>
      <c r="F87" s="64"/>
      <c r="G87" s="64"/>
      <c r="H87" s="64"/>
      <c r="I87" s="64"/>
      <c r="J87" s="64"/>
      <c r="K87" s="319"/>
    </row>
    <row r="88" spans="1:11" ht="15.75" thickBot="1">
      <c r="A88" s="322"/>
      <c r="B88" s="322"/>
      <c r="C88" s="14" t="s">
        <v>37</v>
      </c>
      <c r="D88" s="322"/>
      <c r="E88" s="96">
        <f t="shared" si="3"/>
        <v>0</v>
      </c>
      <c r="F88" s="64"/>
      <c r="G88" s="64"/>
      <c r="H88" s="64"/>
      <c r="I88" s="64"/>
      <c r="J88" s="64"/>
      <c r="K88" s="319"/>
    </row>
    <row r="89" spans="1:11" ht="22.5" thickBot="1">
      <c r="A89" s="322"/>
      <c r="B89" s="322"/>
      <c r="C89" s="14" t="s">
        <v>38</v>
      </c>
      <c r="D89" s="322"/>
      <c r="E89" s="96">
        <f t="shared" si="3"/>
        <v>0</v>
      </c>
      <c r="F89" s="64"/>
      <c r="G89" s="64"/>
      <c r="H89" s="64"/>
      <c r="I89" s="64"/>
      <c r="J89" s="64"/>
      <c r="K89" s="319"/>
    </row>
    <row r="90" spans="1:11" ht="22.5" thickBot="1">
      <c r="A90" s="323"/>
      <c r="B90" s="323"/>
      <c r="C90" s="14" t="s">
        <v>211</v>
      </c>
      <c r="D90" s="323"/>
      <c r="E90" s="96">
        <f t="shared" si="3"/>
        <v>350</v>
      </c>
      <c r="F90" s="64">
        <v>50</v>
      </c>
      <c r="G90" s="98">
        <v>150</v>
      </c>
      <c r="H90" s="64">
        <v>150</v>
      </c>
      <c r="I90" s="64"/>
      <c r="J90" s="64"/>
      <c r="K90" s="320"/>
    </row>
    <row r="91" spans="1:11" ht="15" customHeight="1" thickBot="1">
      <c r="A91" s="321" t="s">
        <v>130</v>
      </c>
      <c r="B91" s="321" t="s">
        <v>166</v>
      </c>
      <c r="C91" s="71" t="s">
        <v>8</v>
      </c>
      <c r="D91" s="321" t="s">
        <v>212</v>
      </c>
      <c r="E91" s="96">
        <f t="shared" si="3"/>
        <v>30</v>
      </c>
      <c r="F91" s="72">
        <f t="shared" ref="F91" si="51">F92+F93+F94+F95+F96</f>
        <v>10</v>
      </c>
      <c r="G91" s="72">
        <f t="shared" ref="G91" si="52">G92+G93+G94+G95+G96</f>
        <v>10</v>
      </c>
      <c r="H91" s="72">
        <f t="shared" ref="H91" si="53">H92+H93+H94+H95+H96</f>
        <v>10</v>
      </c>
      <c r="I91" s="72">
        <f t="shared" ref="I91" si="54">I92+I93+I94+I95+I96</f>
        <v>0</v>
      </c>
      <c r="J91" s="72">
        <f t="shared" ref="J91" si="55">J92+J93+J94+J95+J96</f>
        <v>0</v>
      </c>
      <c r="K91" s="318" t="s">
        <v>9</v>
      </c>
    </row>
    <row r="92" spans="1:11" ht="22.5" thickBot="1">
      <c r="A92" s="322"/>
      <c r="B92" s="322"/>
      <c r="C92" s="14" t="s">
        <v>7</v>
      </c>
      <c r="D92" s="322"/>
      <c r="E92" s="96">
        <f t="shared" si="3"/>
        <v>0</v>
      </c>
      <c r="F92" s="64"/>
      <c r="G92" s="64"/>
      <c r="H92" s="64"/>
      <c r="I92" s="64"/>
      <c r="J92" s="64"/>
      <c r="K92" s="319"/>
    </row>
    <row r="93" spans="1:11" ht="15.75" thickBot="1">
      <c r="A93" s="322"/>
      <c r="B93" s="322"/>
      <c r="C93" s="14" t="s">
        <v>36</v>
      </c>
      <c r="D93" s="322"/>
      <c r="E93" s="96">
        <f t="shared" si="3"/>
        <v>0</v>
      </c>
      <c r="F93" s="64"/>
      <c r="G93" s="64"/>
      <c r="H93" s="64"/>
      <c r="I93" s="64"/>
      <c r="J93" s="64"/>
      <c r="K93" s="319"/>
    </row>
    <row r="94" spans="1:11" ht="15.75" thickBot="1">
      <c r="A94" s="322"/>
      <c r="B94" s="322"/>
      <c r="C94" s="14" t="s">
        <v>37</v>
      </c>
      <c r="D94" s="322"/>
      <c r="E94" s="96">
        <f t="shared" si="3"/>
        <v>0</v>
      </c>
      <c r="F94" s="64"/>
      <c r="G94" s="64"/>
      <c r="H94" s="64"/>
      <c r="I94" s="64"/>
      <c r="J94" s="64"/>
      <c r="K94" s="319"/>
    </row>
    <row r="95" spans="1:11" ht="22.5" thickBot="1">
      <c r="A95" s="322"/>
      <c r="B95" s="322"/>
      <c r="C95" s="14" t="s">
        <v>38</v>
      </c>
      <c r="D95" s="322"/>
      <c r="E95" s="96">
        <f t="shared" si="3"/>
        <v>0</v>
      </c>
      <c r="F95" s="64"/>
      <c r="G95" s="64"/>
      <c r="H95" s="64"/>
      <c r="I95" s="64"/>
      <c r="J95" s="64"/>
      <c r="K95" s="319"/>
    </row>
    <row r="96" spans="1:11" ht="22.5" thickBot="1">
      <c r="A96" s="323"/>
      <c r="B96" s="323"/>
      <c r="C96" s="14" t="s">
        <v>211</v>
      </c>
      <c r="D96" s="323"/>
      <c r="E96" s="96">
        <f t="shared" ref="E96:E177" si="56">F96+G96+H96</f>
        <v>30</v>
      </c>
      <c r="F96" s="64">
        <v>10</v>
      </c>
      <c r="G96" s="98">
        <v>10</v>
      </c>
      <c r="H96" s="64">
        <v>10</v>
      </c>
      <c r="I96" s="64"/>
      <c r="J96" s="64"/>
      <c r="K96" s="320"/>
    </row>
    <row r="97" spans="1:14" ht="15.75" customHeight="1" thickBot="1">
      <c r="A97" s="321" t="s">
        <v>133</v>
      </c>
      <c r="B97" s="321" t="s">
        <v>167</v>
      </c>
      <c r="C97" s="71" t="s">
        <v>8</v>
      </c>
      <c r="D97" s="321" t="s">
        <v>212</v>
      </c>
      <c r="E97" s="96">
        <f t="shared" si="56"/>
        <v>0</v>
      </c>
      <c r="F97" s="72">
        <f t="shared" ref="F97" si="57">F98+F99+F100+F101+F102</f>
        <v>0</v>
      </c>
      <c r="G97" s="72">
        <f t="shared" ref="G97" si="58">G98+G99+G100+G101+G102</f>
        <v>0</v>
      </c>
      <c r="H97" s="72">
        <f t="shared" ref="H97" si="59">H98+H99+H100+H101+H102</f>
        <v>0</v>
      </c>
      <c r="I97" s="72">
        <f t="shared" ref="I97" si="60">I98+I99+I100+I101+I102</f>
        <v>0</v>
      </c>
      <c r="J97" s="72">
        <f t="shared" ref="J97" si="61">J98+J99+J100+J101+J102</f>
        <v>0</v>
      </c>
      <c r="K97" s="318" t="s">
        <v>9</v>
      </c>
    </row>
    <row r="98" spans="1:14" ht="22.5" thickBot="1">
      <c r="A98" s="322"/>
      <c r="B98" s="322"/>
      <c r="C98" s="14" t="s">
        <v>7</v>
      </c>
      <c r="D98" s="322"/>
      <c r="E98" s="96">
        <f t="shared" si="56"/>
        <v>0</v>
      </c>
      <c r="F98" s="64"/>
      <c r="G98" s="64"/>
      <c r="H98" s="64"/>
      <c r="I98" s="64"/>
      <c r="J98" s="64"/>
      <c r="K98" s="319"/>
    </row>
    <row r="99" spans="1:14" ht="15.75" thickBot="1">
      <c r="A99" s="322"/>
      <c r="B99" s="322"/>
      <c r="C99" s="14" t="s">
        <v>36</v>
      </c>
      <c r="D99" s="322"/>
      <c r="E99" s="96">
        <f t="shared" si="56"/>
        <v>0</v>
      </c>
      <c r="F99" s="64"/>
      <c r="G99" s="64"/>
      <c r="H99" s="64"/>
      <c r="I99" s="64"/>
      <c r="J99" s="64"/>
      <c r="K99" s="319"/>
    </row>
    <row r="100" spans="1:14" ht="15.75" thickBot="1">
      <c r="A100" s="322"/>
      <c r="B100" s="322"/>
      <c r="C100" s="14" t="s">
        <v>37</v>
      </c>
      <c r="D100" s="322"/>
      <c r="E100" s="96">
        <f t="shared" si="56"/>
        <v>0</v>
      </c>
      <c r="F100" s="64"/>
      <c r="G100" s="64"/>
      <c r="H100" s="64"/>
      <c r="I100" s="64"/>
      <c r="J100" s="64"/>
      <c r="K100" s="319"/>
    </row>
    <row r="101" spans="1:14" ht="22.5" thickBot="1">
      <c r="A101" s="322"/>
      <c r="B101" s="322"/>
      <c r="C101" s="14" t="s">
        <v>38</v>
      </c>
      <c r="D101" s="322"/>
      <c r="E101" s="96">
        <f t="shared" si="56"/>
        <v>0</v>
      </c>
      <c r="F101" s="64"/>
      <c r="G101" s="64"/>
      <c r="H101" s="64"/>
      <c r="I101" s="64"/>
      <c r="J101" s="64"/>
      <c r="K101" s="319"/>
    </row>
    <row r="102" spans="1:14" ht="22.5" thickBot="1">
      <c r="A102" s="323"/>
      <c r="B102" s="323"/>
      <c r="C102" s="14" t="s">
        <v>211</v>
      </c>
      <c r="D102" s="323"/>
      <c r="E102" s="96">
        <f t="shared" si="56"/>
        <v>0</v>
      </c>
      <c r="F102" s="64">
        <v>0</v>
      </c>
      <c r="G102" s="64">
        <v>0</v>
      </c>
      <c r="H102" s="64">
        <v>0</v>
      </c>
      <c r="I102" s="64"/>
      <c r="J102" s="64"/>
      <c r="K102" s="320"/>
    </row>
    <row r="103" spans="1:14" ht="15.75" customHeight="1" thickBot="1">
      <c r="A103" s="324" t="s">
        <v>2</v>
      </c>
      <c r="B103" s="324" t="s">
        <v>168</v>
      </c>
      <c r="C103" s="76" t="s">
        <v>8</v>
      </c>
      <c r="D103" s="57" t="s">
        <v>175</v>
      </c>
      <c r="E103" s="95">
        <f t="shared" si="56"/>
        <v>51871.937999999995</v>
      </c>
      <c r="F103" s="97">
        <f>F109+F115+F139+F145+F151+F157+F163+F169+F175+F181+F187+F193+F199+F205+F211+F121+F127+F133+F217</f>
        <v>17440.266999999996</v>
      </c>
      <c r="G103" s="97">
        <f>G109+G115+G139+G145+G151+G157+G163+G169+G175+G181+G187+G193+G199+G205+G211+G121+G127+G133+G217</f>
        <v>24322.281000000003</v>
      </c>
      <c r="H103" s="97">
        <f>H109+H115+H139+H145+H151+H157+H163+H169+H175+H181+H187+H193+H199+H205+H211+H121+H127+H133+H217</f>
        <v>10109.39</v>
      </c>
      <c r="I103" s="97">
        <f>I109+I115+I139+I145+I151+I157+I163+I169+I175+I181+I187+I193+I199+I205+I211+I121+I127+I133+I217</f>
        <v>0</v>
      </c>
      <c r="J103" s="97">
        <f>J109+J115+J139+J145+J151+J157+J163+J169+J175+J181+J187+J193+J199+J205+J211+J121+J127+J133+J217</f>
        <v>0</v>
      </c>
      <c r="K103" s="327"/>
    </row>
    <row r="104" spans="1:14" ht="22.5" thickBot="1">
      <c r="A104" s="325"/>
      <c r="B104" s="325"/>
      <c r="C104" s="74" t="s">
        <v>7</v>
      </c>
      <c r="D104" s="55" t="s">
        <v>176</v>
      </c>
      <c r="E104" s="95">
        <f t="shared" si="56"/>
        <v>0</v>
      </c>
      <c r="F104" s="67">
        <f t="shared" ref="F104:J108" si="62">F110+F116+F122+F128+F134+F140+F146+F152+F158+F164+F170+F176+F182+F188+F194+F200+F206+F212++F218</f>
        <v>0</v>
      </c>
      <c r="G104" s="67">
        <f t="shared" si="62"/>
        <v>0</v>
      </c>
      <c r="H104" s="67">
        <f t="shared" si="62"/>
        <v>0</v>
      </c>
      <c r="I104" s="67">
        <f t="shared" si="62"/>
        <v>0</v>
      </c>
      <c r="J104" s="67">
        <f t="shared" si="62"/>
        <v>0</v>
      </c>
      <c r="K104" s="328"/>
    </row>
    <row r="105" spans="1:14" ht="15.75" thickBot="1">
      <c r="A105" s="325"/>
      <c r="B105" s="325"/>
      <c r="C105" s="74" t="s">
        <v>36</v>
      </c>
      <c r="D105" s="56"/>
      <c r="E105" s="95">
        <f>F105+G105+H105</f>
        <v>15835.206999999999</v>
      </c>
      <c r="F105" s="67">
        <f t="shared" si="62"/>
        <v>4648.2460000000001</v>
      </c>
      <c r="G105" s="67">
        <f t="shared" si="62"/>
        <v>11186.960999999999</v>
      </c>
      <c r="H105" s="67">
        <f t="shared" si="62"/>
        <v>0</v>
      </c>
      <c r="I105" s="67">
        <f t="shared" si="62"/>
        <v>0</v>
      </c>
      <c r="J105" s="67">
        <f t="shared" si="62"/>
        <v>0</v>
      </c>
      <c r="K105" s="328"/>
    </row>
    <row r="106" spans="1:14" ht="15.75" thickBot="1">
      <c r="A106" s="325"/>
      <c r="B106" s="325"/>
      <c r="C106" s="74" t="s">
        <v>37</v>
      </c>
      <c r="D106" s="56"/>
      <c r="E106" s="95">
        <f t="shared" si="56"/>
        <v>798.10400000000004</v>
      </c>
      <c r="F106" s="67">
        <f t="shared" si="62"/>
        <v>798.10400000000004</v>
      </c>
      <c r="G106" s="67">
        <f t="shared" si="62"/>
        <v>0</v>
      </c>
      <c r="H106" s="67">
        <f t="shared" si="62"/>
        <v>0</v>
      </c>
      <c r="I106" s="67">
        <f t="shared" si="62"/>
        <v>0</v>
      </c>
      <c r="J106" s="67">
        <f t="shared" si="62"/>
        <v>0</v>
      </c>
      <c r="K106" s="328"/>
    </row>
    <row r="107" spans="1:14" ht="22.5" thickBot="1">
      <c r="A107" s="325"/>
      <c r="B107" s="325"/>
      <c r="C107" s="74" t="s">
        <v>38</v>
      </c>
      <c r="D107" s="56"/>
      <c r="E107" s="95">
        <f t="shared" si="56"/>
        <v>0</v>
      </c>
      <c r="F107" s="67">
        <f t="shared" si="62"/>
        <v>0</v>
      </c>
      <c r="G107" s="67">
        <f t="shared" si="62"/>
        <v>0</v>
      </c>
      <c r="H107" s="67">
        <f t="shared" si="62"/>
        <v>0</v>
      </c>
      <c r="I107" s="67">
        <f t="shared" si="62"/>
        <v>0</v>
      </c>
      <c r="J107" s="67">
        <f t="shared" si="62"/>
        <v>0</v>
      </c>
      <c r="K107" s="328"/>
      <c r="M107" s="99" t="s">
        <v>264</v>
      </c>
      <c r="N107">
        <f>F109+F115+F121+F127+F133+F139</f>
        <v>5805.7889999999998</v>
      </c>
    </row>
    <row r="108" spans="1:14" ht="22.5" thickBot="1">
      <c r="A108" s="326"/>
      <c r="B108" s="326"/>
      <c r="C108" s="75" t="s">
        <v>211</v>
      </c>
      <c r="D108" s="58"/>
      <c r="E108" s="95">
        <f t="shared" si="56"/>
        <v>35238.627</v>
      </c>
      <c r="F108" s="67">
        <f t="shared" si="62"/>
        <v>11993.916999999999</v>
      </c>
      <c r="G108" s="67">
        <f t="shared" si="62"/>
        <v>13135.32</v>
      </c>
      <c r="H108" s="67">
        <f t="shared" si="62"/>
        <v>10109.39</v>
      </c>
      <c r="I108" s="67">
        <f t="shared" si="62"/>
        <v>0</v>
      </c>
      <c r="J108" s="67">
        <f t="shared" si="62"/>
        <v>0</v>
      </c>
      <c r="K108" s="329"/>
    </row>
    <row r="109" spans="1:14" ht="15.75" customHeight="1" thickBot="1">
      <c r="A109" s="321" t="s">
        <v>188</v>
      </c>
      <c r="B109" s="321" t="s">
        <v>241</v>
      </c>
      <c r="C109" s="71" t="s">
        <v>8</v>
      </c>
      <c r="D109" s="321" t="s">
        <v>212</v>
      </c>
      <c r="E109" s="96">
        <f t="shared" si="56"/>
        <v>2818.35</v>
      </c>
      <c r="F109" s="69">
        <f t="shared" ref="F109" si="63">F110+F111+F112+F113+F114</f>
        <v>908.47</v>
      </c>
      <c r="G109" s="69">
        <f t="shared" ref="G109" si="64">G110+G111+G112+G113+G114</f>
        <v>909.88</v>
      </c>
      <c r="H109" s="69">
        <f t="shared" ref="H109" si="65">H110+H111+H112+H113+H114</f>
        <v>1000</v>
      </c>
      <c r="I109" s="69">
        <f t="shared" ref="I109" si="66">I110+I111+I112+I113+I114</f>
        <v>0</v>
      </c>
      <c r="J109" s="69">
        <f t="shared" ref="J109" si="67">J110+J111+J112+J113+J114</f>
        <v>0</v>
      </c>
      <c r="K109" s="318" t="s">
        <v>9</v>
      </c>
    </row>
    <row r="110" spans="1:14" ht="22.5" thickBot="1">
      <c r="A110" s="322"/>
      <c r="B110" s="322"/>
      <c r="C110" s="14" t="s">
        <v>7</v>
      </c>
      <c r="D110" s="322"/>
      <c r="E110" s="96">
        <f t="shared" si="56"/>
        <v>0</v>
      </c>
      <c r="F110" s="64"/>
      <c r="G110" s="64"/>
      <c r="H110" s="64"/>
      <c r="I110" s="64"/>
      <c r="J110" s="64"/>
      <c r="K110" s="319"/>
    </row>
    <row r="111" spans="1:14" ht="15.75" thickBot="1">
      <c r="A111" s="322"/>
      <c r="B111" s="322"/>
      <c r="C111" s="14" t="s">
        <v>36</v>
      </c>
      <c r="D111" s="322"/>
      <c r="E111" s="96">
        <f t="shared" si="56"/>
        <v>0</v>
      </c>
      <c r="F111" s="64"/>
      <c r="G111" s="64"/>
      <c r="H111" s="64"/>
      <c r="I111" s="64"/>
      <c r="J111" s="64"/>
      <c r="K111" s="319"/>
    </row>
    <row r="112" spans="1:14" ht="15.75" thickBot="1">
      <c r="A112" s="322"/>
      <c r="B112" s="322"/>
      <c r="C112" s="14" t="s">
        <v>37</v>
      </c>
      <c r="D112" s="322"/>
      <c r="E112" s="96">
        <f t="shared" si="56"/>
        <v>0</v>
      </c>
      <c r="F112" s="64"/>
      <c r="G112" s="64"/>
      <c r="H112" s="64"/>
      <c r="I112" s="64"/>
      <c r="J112" s="64"/>
      <c r="K112" s="319"/>
    </row>
    <row r="113" spans="1:11" ht="22.5" thickBot="1">
      <c r="A113" s="322"/>
      <c r="B113" s="322"/>
      <c r="C113" s="14" t="s">
        <v>38</v>
      </c>
      <c r="D113" s="322"/>
      <c r="E113" s="96">
        <f t="shared" si="56"/>
        <v>0</v>
      </c>
      <c r="F113" s="64"/>
      <c r="G113" s="64"/>
      <c r="H113" s="64"/>
      <c r="I113" s="64"/>
      <c r="J113" s="64"/>
      <c r="K113" s="319"/>
    </row>
    <row r="114" spans="1:11" ht="22.5" thickBot="1">
      <c r="A114" s="323"/>
      <c r="B114" s="323"/>
      <c r="C114" s="14" t="s">
        <v>211</v>
      </c>
      <c r="D114" s="323"/>
      <c r="E114" s="96">
        <f t="shared" si="56"/>
        <v>2818.35</v>
      </c>
      <c r="F114" s="98">
        <v>908.47</v>
      </c>
      <c r="G114" s="98">
        <v>909.88</v>
      </c>
      <c r="H114" s="64">
        <v>1000</v>
      </c>
      <c r="I114" s="64"/>
      <c r="J114" s="64"/>
      <c r="K114" s="320"/>
    </row>
    <row r="115" spans="1:11" ht="15.75" customHeight="1" thickBot="1">
      <c r="A115" s="321" t="s">
        <v>189</v>
      </c>
      <c r="B115" s="321" t="s">
        <v>170</v>
      </c>
      <c r="C115" s="71" t="s">
        <v>8</v>
      </c>
      <c r="D115" s="321" t="s">
        <v>212</v>
      </c>
      <c r="E115" s="96">
        <f t="shared" si="56"/>
        <v>442.13</v>
      </c>
      <c r="F115" s="69">
        <f t="shared" ref="F115" si="68">F116+F117+F118+F119+F120</f>
        <v>192.13</v>
      </c>
      <c r="G115" s="69">
        <f t="shared" ref="G115" si="69">G116+G117+G118+G119+G120</f>
        <v>100</v>
      </c>
      <c r="H115" s="69">
        <f t="shared" ref="H115" si="70">H116+H117+H118+H119+H120</f>
        <v>150</v>
      </c>
      <c r="I115" s="69">
        <f t="shared" ref="I115" si="71">I116+I117+I118+I119+I120</f>
        <v>0</v>
      </c>
      <c r="J115" s="69">
        <f t="shared" ref="J115" si="72">J116+J117+J118+J119+J120</f>
        <v>0</v>
      </c>
      <c r="K115" s="318" t="s">
        <v>9</v>
      </c>
    </row>
    <row r="116" spans="1:11" ht="29.25" customHeight="1" thickBot="1">
      <c r="A116" s="322"/>
      <c r="B116" s="322"/>
      <c r="C116" s="14" t="s">
        <v>7</v>
      </c>
      <c r="D116" s="322"/>
      <c r="E116" s="96">
        <f t="shared" si="56"/>
        <v>0</v>
      </c>
      <c r="F116" s="64"/>
      <c r="G116" s="64"/>
      <c r="H116" s="64"/>
      <c r="I116" s="64"/>
      <c r="J116" s="64"/>
      <c r="K116" s="319"/>
    </row>
    <row r="117" spans="1:11" ht="21.75" customHeight="1" thickBot="1">
      <c r="A117" s="322"/>
      <c r="B117" s="322"/>
      <c r="C117" s="14" t="s">
        <v>36</v>
      </c>
      <c r="D117" s="322"/>
      <c r="E117" s="96">
        <f t="shared" si="56"/>
        <v>0</v>
      </c>
      <c r="F117" s="64"/>
      <c r="G117" s="64"/>
      <c r="H117" s="64"/>
      <c r="I117" s="64"/>
      <c r="J117" s="64"/>
      <c r="K117" s="319"/>
    </row>
    <row r="118" spans="1:11" ht="22.5" customHeight="1" thickBot="1">
      <c r="A118" s="322"/>
      <c r="B118" s="322"/>
      <c r="C118" s="14" t="s">
        <v>37</v>
      </c>
      <c r="D118" s="322"/>
      <c r="E118" s="96">
        <f t="shared" si="56"/>
        <v>0</v>
      </c>
      <c r="F118" s="64"/>
      <c r="G118" s="64"/>
      <c r="H118" s="64"/>
      <c r="I118" s="64"/>
      <c r="J118" s="64"/>
      <c r="K118" s="319"/>
    </row>
    <row r="119" spans="1:11" ht="22.5" thickBot="1">
      <c r="A119" s="322"/>
      <c r="B119" s="322"/>
      <c r="C119" s="14" t="s">
        <v>38</v>
      </c>
      <c r="D119" s="322"/>
      <c r="E119" s="96">
        <f t="shared" si="56"/>
        <v>0</v>
      </c>
      <c r="F119" s="64"/>
      <c r="G119" s="64"/>
      <c r="H119" s="64"/>
      <c r="I119" s="64"/>
      <c r="J119" s="64"/>
      <c r="K119" s="319"/>
    </row>
    <row r="120" spans="1:11" ht="22.5" thickBot="1">
      <c r="A120" s="323"/>
      <c r="B120" s="323"/>
      <c r="C120" s="14" t="s">
        <v>211</v>
      </c>
      <c r="D120" s="323"/>
      <c r="E120" s="96">
        <f t="shared" si="56"/>
        <v>442.13</v>
      </c>
      <c r="F120" s="98">
        <v>192.13</v>
      </c>
      <c r="G120" s="64">
        <v>100</v>
      </c>
      <c r="H120" s="64">
        <v>150</v>
      </c>
      <c r="I120" s="64"/>
      <c r="J120" s="64"/>
      <c r="K120" s="320"/>
    </row>
    <row r="121" spans="1:11" ht="15.75" customHeight="1" thickBot="1">
      <c r="A121" s="321" t="s">
        <v>190</v>
      </c>
      <c r="B121" s="321" t="s">
        <v>242</v>
      </c>
      <c r="C121" s="71" t="s">
        <v>8</v>
      </c>
      <c r="D121" s="321" t="s">
        <v>212</v>
      </c>
      <c r="E121" s="96">
        <f t="shared" ref="E121:E126" si="73">F121+G121+H121</f>
        <v>3190.6289999999999</v>
      </c>
      <c r="F121" s="69">
        <f t="shared" ref="F121:J121" si="74">F122+F123+F124+F125+F126</f>
        <v>2540.6289999999999</v>
      </c>
      <c r="G121" s="69">
        <f t="shared" si="74"/>
        <v>350</v>
      </c>
      <c r="H121" s="69">
        <f t="shared" si="74"/>
        <v>300</v>
      </c>
      <c r="I121" s="69">
        <f t="shared" si="74"/>
        <v>0</v>
      </c>
      <c r="J121" s="69">
        <f t="shared" si="74"/>
        <v>0</v>
      </c>
      <c r="K121" s="318" t="s">
        <v>9</v>
      </c>
    </row>
    <row r="122" spans="1:11" ht="22.5" thickBot="1">
      <c r="A122" s="322"/>
      <c r="B122" s="322"/>
      <c r="C122" s="14" t="s">
        <v>7</v>
      </c>
      <c r="D122" s="322"/>
      <c r="E122" s="96">
        <f t="shared" si="73"/>
        <v>0</v>
      </c>
      <c r="F122" s="64"/>
      <c r="G122" s="64"/>
      <c r="H122" s="64"/>
      <c r="I122" s="64"/>
      <c r="J122" s="64"/>
      <c r="K122" s="319"/>
    </row>
    <row r="123" spans="1:11" ht="15.75" thickBot="1">
      <c r="A123" s="322"/>
      <c r="B123" s="322"/>
      <c r="C123" s="14" t="s">
        <v>36</v>
      </c>
      <c r="D123" s="322"/>
      <c r="E123" s="96">
        <f t="shared" si="73"/>
        <v>1080.895</v>
      </c>
      <c r="F123" s="98">
        <v>1080.895</v>
      </c>
      <c r="G123" s="64"/>
      <c r="H123" s="64"/>
      <c r="I123" s="64"/>
      <c r="J123" s="64"/>
      <c r="K123" s="319"/>
    </row>
    <row r="124" spans="1:11" ht="15.75" thickBot="1">
      <c r="A124" s="322"/>
      <c r="B124" s="322"/>
      <c r="C124" s="14" t="s">
        <v>37</v>
      </c>
      <c r="D124" s="322"/>
      <c r="E124" s="96">
        <f t="shared" si="73"/>
        <v>798.10400000000004</v>
      </c>
      <c r="F124" s="98">
        <v>798.10400000000004</v>
      </c>
      <c r="G124" s="64"/>
      <c r="H124" s="64"/>
      <c r="I124" s="64"/>
      <c r="J124" s="64"/>
      <c r="K124" s="319"/>
    </row>
    <row r="125" spans="1:11" ht="22.5" thickBot="1">
      <c r="A125" s="322"/>
      <c r="B125" s="322"/>
      <c r="C125" s="14" t="s">
        <v>38</v>
      </c>
      <c r="D125" s="322"/>
      <c r="E125" s="96">
        <f t="shared" si="73"/>
        <v>0</v>
      </c>
      <c r="F125" s="64"/>
      <c r="G125" s="64"/>
      <c r="H125" s="64"/>
      <c r="I125" s="64"/>
      <c r="J125" s="64"/>
      <c r="K125" s="319"/>
    </row>
    <row r="126" spans="1:11" ht="22.5" thickBot="1">
      <c r="A126" s="323"/>
      <c r="B126" s="323"/>
      <c r="C126" s="14" t="s">
        <v>211</v>
      </c>
      <c r="D126" s="323"/>
      <c r="E126" s="96">
        <f t="shared" si="73"/>
        <v>1311.63</v>
      </c>
      <c r="F126" s="98">
        <v>661.63</v>
      </c>
      <c r="G126" s="64">
        <v>350</v>
      </c>
      <c r="H126" s="64">
        <v>300</v>
      </c>
      <c r="I126" s="64"/>
      <c r="J126" s="64"/>
      <c r="K126" s="320"/>
    </row>
    <row r="127" spans="1:11" ht="15.75" customHeight="1" thickBot="1">
      <c r="A127" s="321" t="s">
        <v>191</v>
      </c>
      <c r="B127" s="321" t="s">
        <v>243</v>
      </c>
      <c r="C127" s="71" t="s">
        <v>8</v>
      </c>
      <c r="D127" s="321" t="s">
        <v>212</v>
      </c>
      <c r="E127" s="96">
        <f t="shared" ref="E127:E138" si="75">F127+G127+H127</f>
        <v>5164.3600000000006</v>
      </c>
      <c r="F127" s="69">
        <f t="shared" ref="F127:J127" si="76">F128+F129+F130+F131+F132</f>
        <v>1566.56</v>
      </c>
      <c r="G127" s="69">
        <f t="shared" si="76"/>
        <v>3597.8</v>
      </c>
      <c r="H127" s="69">
        <f t="shared" si="76"/>
        <v>0</v>
      </c>
      <c r="I127" s="69">
        <f t="shared" si="76"/>
        <v>0</v>
      </c>
      <c r="J127" s="69">
        <f t="shared" si="76"/>
        <v>0</v>
      </c>
      <c r="K127" s="318" t="s">
        <v>9</v>
      </c>
    </row>
    <row r="128" spans="1:11" ht="22.5" thickBot="1">
      <c r="A128" s="322"/>
      <c r="B128" s="322"/>
      <c r="C128" s="14" t="s">
        <v>7</v>
      </c>
      <c r="D128" s="322"/>
      <c r="E128" s="96">
        <f t="shared" si="75"/>
        <v>0</v>
      </c>
      <c r="F128" s="64"/>
      <c r="G128" s="64"/>
      <c r="H128" s="64"/>
      <c r="I128" s="64"/>
      <c r="J128" s="64"/>
      <c r="K128" s="319"/>
    </row>
    <row r="129" spans="1:11" ht="24.75" customHeight="1" thickBot="1">
      <c r="A129" s="322"/>
      <c r="B129" s="322"/>
      <c r="C129" s="14" t="s">
        <v>36</v>
      </c>
      <c r="D129" s="322"/>
      <c r="E129" s="96">
        <f t="shared" si="75"/>
        <v>2934.98</v>
      </c>
      <c r="F129" s="98">
        <f>1566.56</f>
        <v>1566.56</v>
      </c>
      <c r="G129" s="98">
        <v>1368.42</v>
      </c>
      <c r="H129" s="64"/>
      <c r="I129" s="64"/>
      <c r="J129" s="64"/>
      <c r="K129" s="319"/>
    </row>
    <row r="130" spans="1:11" ht="15.75" thickBot="1">
      <c r="A130" s="322"/>
      <c r="B130" s="322"/>
      <c r="C130" s="14" t="s">
        <v>37</v>
      </c>
      <c r="D130" s="322"/>
      <c r="E130" s="96">
        <f t="shared" si="75"/>
        <v>0</v>
      </c>
      <c r="F130" s="98"/>
      <c r="G130" s="98"/>
      <c r="H130" s="64"/>
      <c r="I130" s="64"/>
      <c r="J130" s="64"/>
      <c r="K130" s="319"/>
    </row>
    <row r="131" spans="1:11" ht="22.5" thickBot="1">
      <c r="A131" s="322"/>
      <c r="B131" s="322"/>
      <c r="C131" s="14" t="s">
        <v>38</v>
      </c>
      <c r="D131" s="322"/>
      <c r="E131" s="96">
        <f t="shared" si="75"/>
        <v>0</v>
      </c>
      <c r="F131" s="98"/>
      <c r="G131" s="98"/>
      <c r="H131" s="64"/>
      <c r="I131" s="64"/>
      <c r="J131" s="64"/>
      <c r="K131" s="319"/>
    </row>
    <row r="132" spans="1:11" ht="22.5" thickBot="1">
      <c r="A132" s="323"/>
      <c r="B132" s="323"/>
      <c r="C132" s="14" t="s">
        <v>211</v>
      </c>
      <c r="D132" s="323"/>
      <c r="E132" s="96">
        <f t="shared" si="75"/>
        <v>2229.38</v>
      </c>
      <c r="F132" s="98"/>
      <c r="G132" s="98">
        <v>2229.38</v>
      </c>
      <c r="H132" s="64"/>
      <c r="I132" s="64"/>
      <c r="J132" s="64"/>
      <c r="K132" s="320"/>
    </row>
    <row r="133" spans="1:11" ht="15.75" thickBot="1">
      <c r="A133" s="321" t="s">
        <v>192</v>
      </c>
      <c r="B133" s="321" t="s">
        <v>245</v>
      </c>
      <c r="C133" s="71" t="s">
        <v>8</v>
      </c>
      <c r="D133" s="321" t="s">
        <v>212</v>
      </c>
      <c r="E133" s="96">
        <f t="shared" si="75"/>
        <v>3111.806</v>
      </c>
      <c r="F133" s="69">
        <f t="shared" ref="F133:J133" si="77">F134+F135+F136+F137+F138</f>
        <v>598</v>
      </c>
      <c r="G133" s="69">
        <f t="shared" si="77"/>
        <v>2513.806</v>
      </c>
      <c r="H133" s="69">
        <f t="shared" si="77"/>
        <v>0</v>
      </c>
      <c r="I133" s="69">
        <f t="shared" si="77"/>
        <v>0</v>
      </c>
      <c r="J133" s="69">
        <f t="shared" si="77"/>
        <v>0</v>
      </c>
      <c r="K133" s="318" t="s">
        <v>9</v>
      </c>
    </row>
    <row r="134" spans="1:11" ht="22.5" thickBot="1">
      <c r="A134" s="322"/>
      <c r="B134" s="322"/>
      <c r="C134" s="14" t="s">
        <v>7</v>
      </c>
      <c r="D134" s="322"/>
      <c r="E134" s="96">
        <f t="shared" si="75"/>
        <v>0</v>
      </c>
      <c r="F134" s="64"/>
      <c r="G134" s="64"/>
      <c r="H134" s="64"/>
      <c r="I134" s="64"/>
      <c r="J134" s="64"/>
      <c r="K134" s="319"/>
    </row>
    <row r="135" spans="1:11" ht="15.75" thickBot="1">
      <c r="A135" s="322"/>
      <c r="B135" s="322"/>
      <c r="C135" s="14" t="s">
        <v>36</v>
      </c>
      <c r="D135" s="322"/>
      <c r="E135" s="96">
        <f t="shared" si="75"/>
        <v>3111.806</v>
      </c>
      <c r="F135" s="98">
        <f>598</f>
        <v>598</v>
      </c>
      <c r="G135" s="64">
        <v>2513.806</v>
      </c>
      <c r="H135" s="64"/>
      <c r="I135" s="64"/>
      <c r="J135" s="64"/>
      <c r="K135" s="319"/>
    </row>
    <row r="136" spans="1:11" ht="15.75" thickBot="1">
      <c r="A136" s="322"/>
      <c r="B136" s="322"/>
      <c r="C136" s="14" t="s">
        <v>37</v>
      </c>
      <c r="D136" s="322"/>
      <c r="E136" s="96">
        <f t="shared" si="75"/>
        <v>0</v>
      </c>
      <c r="F136" s="64"/>
      <c r="G136" s="64"/>
      <c r="H136" s="64"/>
      <c r="I136" s="64"/>
      <c r="J136" s="64"/>
      <c r="K136" s="319"/>
    </row>
    <row r="137" spans="1:11" ht="21" customHeight="1" thickBot="1">
      <c r="A137" s="322"/>
      <c r="B137" s="322"/>
      <c r="C137" s="14" t="s">
        <v>38</v>
      </c>
      <c r="D137" s="322"/>
      <c r="E137" s="96">
        <f t="shared" si="75"/>
        <v>0</v>
      </c>
      <c r="F137" s="64"/>
      <c r="G137" s="64"/>
      <c r="H137" s="64"/>
      <c r="I137" s="64"/>
      <c r="J137" s="64"/>
      <c r="K137" s="319"/>
    </row>
    <row r="138" spans="1:11" ht="24" customHeight="1" thickBot="1">
      <c r="A138" s="323"/>
      <c r="B138" s="323"/>
      <c r="C138" s="14" t="s">
        <v>211</v>
      </c>
      <c r="D138" s="323"/>
      <c r="E138" s="96">
        <f t="shared" si="75"/>
        <v>0</v>
      </c>
      <c r="F138" s="64"/>
      <c r="G138" s="64"/>
      <c r="H138" s="64"/>
      <c r="I138" s="64"/>
      <c r="J138" s="64"/>
      <c r="K138" s="320"/>
    </row>
    <row r="139" spans="1:11" ht="15.75" customHeight="1" thickBot="1">
      <c r="A139" s="321" t="s">
        <v>193</v>
      </c>
      <c r="B139" s="321" t="s">
        <v>244</v>
      </c>
      <c r="C139" s="71" t="s">
        <v>8</v>
      </c>
      <c r="D139" s="321" t="s">
        <v>212</v>
      </c>
      <c r="E139" s="96">
        <f t="shared" si="56"/>
        <v>6904.0339999999997</v>
      </c>
      <c r="F139" s="69">
        <f t="shared" ref="F139" si="78">F140+F141+F142+F143+F144</f>
        <v>0</v>
      </c>
      <c r="G139" s="69">
        <f t="shared" ref="G139" si="79">G140+G141+G142+G143+G144</f>
        <v>6904.0339999999997</v>
      </c>
      <c r="H139" s="69">
        <f t="shared" ref="H139" si="80">H140+H141+H142+H143+H144</f>
        <v>0</v>
      </c>
      <c r="I139" s="69">
        <f t="shared" ref="I139" si="81">I140+I141+I142+I143+I144</f>
        <v>0</v>
      </c>
      <c r="J139" s="69">
        <f t="shared" ref="J139" si="82">J140+J141+J142+J143+J144</f>
        <v>0</v>
      </c>
      <c r="K139" s="318" t="s">
        <v>9</v>
      </c>
    </row>
    <row r="140" spans="1:11" ht="22.5" thickBot="1">
      <c r="A140" s="322"/>
      <c r="B140" s="322"/>
      <c r="C140" s="14" t="s">
        <v>7</v>
      </c>
      <c r="D140" s="322"/>
      <c r="E140" s="96">
        <f t="shared" si="56"/>
        <v>0</v>
      </c>
      <c r="F140" s="64"/>
      <c r="G140" s="64"/>
      <c r="H140" s="64"/>
      <c r="I140" s="64"/>
      <c r="J140" s="64"/>
      <c r="K140" s="319"/>
    </row>
    <row r="141" spans="1:11" ht="15.75" thickBot="1">
      <c r="A141" s="322"/>
      <c r="B141" s="322"/>
      <c r="C141" s="14" t="s">
        <v>36</v>
      </c>
      <c r="D141" s="322"/>
      <c r="E141" s="96">
        <f t="shared" si="56"/>
        <v>6904.0339999999997</v>
      </c>
      <c r="F141" s="64"/>
      <c r="G141" s="64">
        <v>6904.0339999999997</v>
      </c>
      <c r="H141" s="64"/>
      <c r="I141" s="64"/>
      <c r="J141" s="64"/>
      <c r="K141" s="319"/>
    </row>
    <row r="142" spans="1:11" ht="15.75" thickBot="1">
      <c r="A142" s="322"/>
      <c r="B142" s="322"/>
      <c r="C142" s="14" t="s">
        <v>37</v>
      </c>
      <c r="D142" s="322"/>
      <c r="E142" s="96">
        <f t="shared" si="56"/>
        <v>0</v>
      </c>
      <c r="F142" s="64"/>
      <c r="G142" s="64"/>
      <c r="H142" s="64"/>
      <c r="I142" s="64"/>
      <c r="J142" s="64"/>
      <c r="K142" s="319"/>
    </row>
    <row r="143" spans="1:11" ht="22.5" thickBot="1">
      <c r="A143" s="322"/>
      <c r="B143" s="322"/>
      <c r="C143" s="14" t="s">
        <v>38</v>
      </c>
      <c r="D143" s="322"/>
      <c r="E143" s="96">
        <f t="shared" si="56"/>
        <v>0</v>
      </c>
      <c r="F143" s="64"/>
      <c r="G143" s="64"/>
      <c r="H143" s="64"/>
      <c r="I143" s="64"/>
      <c r="J143" s="64"/>
      <c r="K143" s="319"/>
    </row>
    <row r="144" spans="1:11" ht="22.5" thickBot="1">
      <c r="A144" s="323"/>
      <c r="B144" s="323"/>
      <c r="C144" s="14" t="s">
        <v>211</v>
      </c>
      <c r="D144" s="323"/>
      <c r="E144" s="96">
        <f t="shared" si="56"/>
        <v>0</v>
      </c>
      <c r="F144" s="64"/>
      <c r="G144" s="64"/>
      <c r="H144" s="64"/>
      <c r="I144" s="64"/>
      <c r="J144" s="64"/>
      <c r="K144" s="320"/>
    </row>
    <row r="145" spans="1:11" ht="15.75" customHeight="1" thickBot="1">
      <c r="A145" s="321" t="s">
        <v>194</v>
      </c>
      <c r="B145" s="321" t="s">
        <v>171</v>
      </c>
      <c r="C145" s="71" t="s">
        <v>8</v>
      </c>
      <c r="D145" s="321" t="s">
        <v>212</v>
      </c>
      <c r="E145" s="96">
        <f t="shared" si="56"/>
        <v>631.5</v>
      </c>
      <c r="F145" s="69">
        <f t="shared" ref="F145" si="83">F146+F147+F148+F149+F150</f>
        <v>190.5</v>
      </c>
      <c r="G145" s="69">
        <f t="shared" ref="G145" si="84">G146+G147+G148+G149+G150</f>
        <v>220.5</v>
      </c>
      <c r="H145" s="69">
        <f t="shared" ref="H145" si="85">H146+H147+H148+H149+H150</f>
        <v>220.5</v>
      </c>
      <c r="I145" s="69">
        <f t="shared" ref="I145" si="86">I146+I147+I148+I149+I150</f>
        <v>0</v>
      </c>
      <c r="J145" s="69">
        <f t="shared" ref="J145" si="87">J146+J147+J148+J149+J150</f>
        <v>0</v>
      </c>
      <c r="K145" s="318" t="s">
        <v>217</v>
      </c>
    </row>
    <row r="146" spans="1:11" ht="22.5" thickBot="1">
      <c r="A146" s="322"/>
      <c r="B146" s="322"/>
      <c r="C146" s="14" t="s">
        <v>7</v>
      </c>
      <c r="D146" s="322"/>
      <c r="E146" s="96">
        <f t="shared" si="56"/>
        <v>0</v>
      </c>
      <c r="F146" s="64"/>
      <c r="G146" s="64"/>
      <c r="H146" s="64"/>
      <c r="I146" s="64"/>
      <c r="J146" s="64"/>
      <c r="K146" s="319"/>
    </row>
    <row r="147" spans="1:11" ht="15.75" thickBot="1">
      <c r="A147" s="322"/>
      <c r="B147" s="322"/>
      <c r="C147" s="14" t="s">
        <v>36</v>
      </c>
      <c r="D147" s="322"/>
      <c r="E147" s="96">
        <f t="shared" si="56"/>
        <v>0</v>
      </c>
      <c r="F147" s="64"/>
      <c r="G147" s="64"/>
      <c r="H147" s="64"/>
      <c r="I147" s="64"/>
      <c r="J147" s="64"/>
      <c r="K147" s="319"/>
    </row>
    <row r="148" spans="1:11" ht="15.75" thickBot="1">
      <c r="A148" s="322"/>
      <c r="B148" s="322"/>
      <c r="C148" s="14" t="s">
        <v>37</v>
      </c>
      <c r="D148" s="322"/>
      <c r="E148" s="96">
        <f t="shared" si="56"/>
        <v>0</v>
      </c>
      <c r="F148" s="64"/>
      <c r="G148" s="64"/>
      <c r="H148" s="64"/>
      <c r="I148" s="64"/>
      <c r="J148" s="64"/>
      <c r="K148" s="319"/>
    </row>
    <row r="149" spans="1:11" ht="22.5" thickBot="1">
      <c r="A149" s="322"/>
      <c r="B149" s="322"/>
      <c r="C149" s="14" t="s">
        <v>38</v>
      </c>
      <c r="D149" s="322"/>
      <c r="E149" s="96">
        <f t="shared" si="56"/>
        <v>0</v>
      </c>
      <c r="F149" s="64"/>
      <c r="G149" s="64"/>
      <c r="H149" s="64"/>
      <c r="I149" s="64"/>
      <c r="J149" s="64"/>
      <c r="K149" s="319"/>
    </row>
    <row r="150" spans="1:11" ht="22.5" thickBot="1">
      <c r="A150" s="323"/>
      <c r="B150" s="323"/>
      <c r="C150" s="14" t="s">
        <v>211</v>
      </c>
      <c r="D150" s="323"/>
      <c r="E150" s="96">
        <f t="shared" si="56"/>
        <v>631.5</v>
      </c>
      <c r="F150" s="98">
        <v>190.5</v>
      </c>
      <c r="G150" s="98">
        <v>220.5</v>
      </c>
      <c r="H150" s="98">
        <v>220.5</v>
      </c>
      <c r="I150" s="64"/>
      <c r="J150" s="64"/>
      <c r="K150" s="320"/>
    </row>
    <row r="151" spans="1:11" ht="15.75" customHeight="1" thickBot="1">
      <c r="A151" s="321" t="s">
        <v>195</v>
      </c>
      <c r="B151" s="321" t="s">
        <v>172</v>
      </c>
      <c r="C151" s="71" t="s">
        <v>8</v>
      </c>
      <c r="D151" s="321" t="s">
        <v>212</v>
      </c>
      <c r="E151" s="96">
        <f t="shared" si="56"/>
        <v>57</v>
      </c>
      <c r="F151" s="69">
        <f t="shared" ref="F151" si="88">F152+F153+F154+F155+F156</f>
        <v>17</v>
      </c>
      <c r="G151" s="69">
        <f t="shared" ref="G151" si="89">G152+G153+G154+G155+G156</f>
        <v>20</v>
      </c>
      <c r="H151" s="69">
        <f t="shared" ref="H151" si="90">H152+H153+H154+H155+H156</f>
        <v>20</v>
      </c>
      <c r="I151" s="69">
        <f t="shared" ref="I151" si="91">I152+I153+I154+I155+I156</f>
        <v>0</v>
      </c>
      <c r="J151" s="69">
        <f t="shared" ref="J151" si="92">J152+J153+J154+J155+J156</f>
        <v>0</v>
      </c>
      <c r="K151" s="318" t="s">
        <v>217</v>
      </c>
    </row>
    <row r="152" spans="1:11" ht="22.5" thickBot="1">
      <c r="A152" s="322"/>
      <c r="B152" s="322"/>
      <c r="C152" s="14" t="s">
        <v>7</v>
      </c>
      <c r="D152" s="322"/>
      <c r="E152" s="96">
        <f t="shared" si="56"/>
        <v>0</v>
      </c>
      <c r="F152" s="64"/>
      <c r="G152" s="64"/>
      <c r="H152" s="64"/>
      <c r="I152" s="64"/>
      <c r="J152" s="64"/>
      <c r="K152" s="319"/>
    </row>
    <row r="153" spans="1:11" ht="15.75" thickBot="1">
      <c r="A153" s="322"/>
      <c r="B153" s="322"/>
      <c r="C153" s="14" t="s">
        <v>36</v>
      </c>
      <c r="D153" s="322"/>
      <c r="E153" s="96">
        <f t="shared" si="56"/>
        <v>0</v>
      </c>
      <c r="F153" s="64"/>
      <c r="G153" s="64"/>
      <c r="H153" s="64"/>
      <c r="I153" s="64"/>
      <c r="J153" s="64"/>
      <c r="K153" s="319"/>
    </row>
    <row r="154" spans="1:11" ht="15.75" thickBot="1">
      <c r="A154" s="322"/>
      <c r="B154" s="322"/>
      <c r="C154" s="14" t="s">
        <v>37</v>
      </c>
      <c r="D154" s="322"/>
      <c r="E154" s="96">
        <f t="shared" si="56"/>
        <v>0</v>
      </c>
      <c r="F154" s="64"/>
      <c r="G154" s="64"/>
      <c r="H154" s="64"/>
      <c r="I154" s="64"/>
      <c r="J154" s="64"/>
      <c r="K154" s="319"/>
    </row>
    <row r="155" spans="1:11" ht="22.5" thickBot="1">
      <c r="A155" s="322"/>
      <c r="B155" s="322"/>
      <c r="C155" s="14" t="s">
        <v>38</v>
      </c>
      <c r="D155" s="322"/>
      <c r="E155" s="96">
        <f t="shared" si="56"/>
        <v>0</v>
      </c>
      <c r="F155" s="64"/>
      <c r="G155" s="64"/>
      <c r="H155" s="64"/>
      <c r="I155" s="64"/>
      <c r="J155" s="64"/>
      <c r="K155" s="319"/>
    </row>
    <row r="156" spans="1:11" ht="22.5" thickBot="1">
      <c r="A156" s="323"/>
      <c r="B156" s="323"/>
      <c r="C156" s="14" t="s">
        <v>211</v>
      </c>
      <c r="D156" s="323"/>
      <c r="E156" s="96">
        <f t="shared" si="56"/>
        <v>57</v>
      </c>
      <c r="F156" s="98">
        <v>17</v>
      </c>
      <c r="G156" s="98">
        <v>20</v>
      </c>
      <c r="H156" s="98">
        <v>20</v>
      </c>
      <c r="I156" s="64"/>
      <c r="J156" s="64"/>
      <c r="K156" s="320"/>
    </row>
    <row r="157" spans="1:11" ht="15.75" customHeight="1" thickBot="1">
      <c r="A157" s="321" t="s">
        <v>196</v>
      </c>
      <c r="B157" s="321" t="s">
        <v>246</v>
      </c>
      <c r="C157" s="71" t="s">
        <v>8</v>
      </c>
      <c r="D157" s="321" t="s">
        <v>212</v>
      </c>
      <c r="E157" s="96">
        <f t="shared" si="56"/>
        <v>3282</v>
      </c>
      <c r="F157" s="69">
        <f t="shared" ref="F157" si="93">F158+F159+F160+F161+F162</f>
        <v>1182</v>
      </c>
      <c r="G157" s="69">
        <f t="shared" ref="G157" si="94">G158+G159+G160+G161+G162</f>
        <v>1100</v>
      </c>
      <c r="H157" s="69">
        <f t="shared" ref="H157" si="95">H158+H159+H160+H161+H162</f>
        <v>1000</v>
      </c>
      <c r="I157" s="69">
        <f t="shared" ref="I157" si="96">I158+I159+I160+I161+I162</f>
        <v>0</v>
      </c>
      <c r="J157" s="69">
        <f t="shared" ref="J157" si="97">J158+J159+J160+J161+J162</f>
        <v>0</v>
      </c>
      <c r="K157" s="318" t="s">
        <v>217</v>
      </c>
    </row>
    <row r="158" spans="1:11" ht="22.5" thickBot="1">
      <c r="A158" s="322"/>
      <c r="B158" s="322"/>
      <c r="C158" s="14" t="s">
        <v>7</v>
      </c>
      <c r="D158" s="322"/>
      <c r="E158" s="96">
        <f t="shared" si="56"/>
        <v>0</v>
      </c>
      <c r="F158" s="64"/>
      <c r="G158" s="64"/>
      <c r="H158" s="64"/>
      <c r="I158" s="64"/>
      <c r="J158" s="64"/>
      <c r="K158" s="319"/>
    </row>
    <row r="159" spans="1:11" ht="15.75" thickBot="1">
      <c r="A159" s="322"/>
      <c r="B159" s="322"/>
      <c r="C159" s="14" t="s">
        <v>36</v>
      </c>
      <c r="D159" s="322"/>
      <c r="E159" s="96">
        <f t="shared" si="56"/>
        <v>0</v>
      </c>
      <c r="F159" s="64"/>
      <c r="G159" s="64"/>
      <c r="H159" s="64"/>
      <c r="I159" s="64"/>
      <c r="J159" s="64"/>
      <c r="K159" s="319"/>
    </row>
    <row r="160" spans="1:11" ht="15.75" thickBot="1">
      <c r="A160" s="322"/>
      <c r="B160" s="322"/>
      <c r="C160" s="14" t="s">
        <v>37</v>
      </c>
      <c r="D160" s="322"/>
      <c r="E160" s="96">
        <f t="shared" si="56"/>
        <v>0</v>
      </c>
      <c r="F160" s="64"/>
      <c r="G160" s="64"/>
      <c r="H160" s="64"/>
      <c r="I160" s="64"/>
      <c r="J160" s="64"/>
      <c r="K160" s="319"/>
    </row>
    <row r="161" spans="1:11" ht="22.5" thickBot="1">
      <c r="A161" s="322"/>
      <c r="B161" s="322"/>
      <c r="C161" s="14" t="s">
        <v>38</v>
      </c>
      <c r="D161" s="322"/>
      <c r="E161" s="96">
        <f t="shared" si="56"/>
        <v>0</v>
      </c>
      <c r="F161" s="98"/>
      <c r="G161" s="64"/>
      <c r="H161" s="64"/>
      <c r="I161" s="64"/>
      <c r="J161" s="64"/>
      <c r="K161" s="319"/>
    </row>
    <row r="162" spans="1:11" ht="22.5" thickBot="1">
      <c r="A162" s="323"/>
      <c r="B162" s="323"/>
      <c r="C162" s="14" t="s">
        <v>211</v>
      </c>
      <c r="D162" s="323"/>
      <c r="E162" s="96">
        <f t="shared" si="56"/>
        <v>3282</v>
      </c>
      <c r="F162" s="98">
        <v>1182</v>
      </c>
      <c r="G162" s="98">
        <v>1100</v>
      </c>
      <c r="H162" s="98">
        <v>1000</v>
      </c>
      <c r="I162" s="64"/>
      <c r="J162" s="64"/>
      <c r="K162" s="320"/>
    </row>
    <row r="163" spans="1:11" ht="15.75" customHeight="1" thickBot="1">
      <c r="A163" s="321" t="s">
        <v>197</v>
      </c>
      <c r="B163" s="321" t="s">
        <v>173</v>
      </c>
      <c r="C163" s="71" t="s">
        <v>8</v>
      </c>
      <c r="D163" s="321" t="s">
        <v>212</v>
      </c>
      <c r="E163" s="96">
        <f t="shared" si="56"/>
        <v>719.95</v>
      </c>
      <c r="F163" s="69">
        <f t="shared" ref="F163" si="98">F164+F165+F166+F167+F168</f>
        <v>168.79</v>
      </c>
      <c r="G163" s="69">
        <f t="shared" ref="G163" si="99">G164+G165+G166+G167+G168</f>
        <v>318.07</v>
      </c>
      <c r="H163" s="69">
        <f t="shared" ref="H163" si="100">H164+H165+H166+H167+H168</f>
        <v>233.09</v>
      </c>
      <c r="I163" s="69">
        <f t="shared" ref="I163" si="101">I164+I165+I166+I167+I168</f>
        <v>0</v>
      </c>
      <c r="J163" s="69">
        <f t="shared" ref="J163" si="102">J164+J165+J166+J167+J168</f>
        <v>0</v>
      </c>
      <c r="K163" s="318" t="s">
        <v>217</v>
      </c>
    </row>
    <row r="164" spans="1:11" ht="22.5" thickBot="1">
      <c r="A164" s="322"/>
      <c r="B164" s="322"/>
      <c r="C164" s="14" t="s">
        <v>7</v>
      </c>
      <c r="D164" s="322"/>
      <c r="E164" s="96">
        <f t="shared" si="56"/>
        <v>0</v>
      </c>
      <c r="F164" s="64"/>
      <c r="G164" s="64"/>
      <c r="H164" s="64"/>
      <c r="I164" s="64"/>
      <c r="J164" s="64"/>
      <c r="K164" s="319"/>
    </row>
    <row r="165" spans="1:11" ht="15.75" thickBot="1">
      <c r="A165" s="322"/>
      <c r="B165" s="322"/>
      <c r="C165" s="14" t="s">
        <v>36</v>
      </c>
      <c r="D165" s="322"/>
      <c r="E165" s="96">
        <f t="shared" si="56"/>
        <v>0</v>
      </c>
      <c r="F165" s="64"/>
      <c r="G165" s="64"/>
      <c r="H165" s="64"/>
      <c r="I165" s="64"/>
      <c r="J165" s="64"/>
      <c r="K165" s="319"/>
    </row>
    <row r="166" spans="1:11" ht="15.75" thickBot="1">
      <c r="A166" s="322"/>
      <c r="B166" s="322"/>
      <c r="C166" s="14" t="s">
        <v>37</v>
      </c>
      <c r="D166" s="322"/>
      <c r="E166" s="96">
        <f t="shared" si="56"/>
        <v>0</v>
      </c>
      <c r="F166" s="64"/>
      <c r="G166" s="64"/>
      <c r="H166" s="64"/>
      <c r="I166" s="64"/>
      <c r="J166" s="64"/>
      <c r="K166" s="319"/>
    </row>
    <row r="167" spans="1:11" ht="22.5" thickBot="1">
      <c r="A167" s="322"/>
      <c r="B167" s="322"/>
      <c r="C167" s="14" t="s">
        <v>38</v>
      </c>
      <c r="D167" s="322"/>
      <c r="E167" s="96">
        <f t="shared" si="56"/>
        <v>0</v>
      </c>
      <c r="F167" s="64"/>
      <c r="G167" s="98"/>
      <c r="H167" s="98"/>
      <c r="I167" s="64"/>
      <c r="J167" s="64"/>
      <c r="K167" s="319"/>
    </row>
    <row r="168" spans="1:11" ht="22.5" thickBot="1">
      <c r="A168" s="323"/>
      <c r="B168" s="323"/>
      <c r="C168" s="14" t="s">
        <v>211</v>
      </c>
      <c r="D168" s="323"/>
      <c r="E168" s="96">
        <f t="shared" si="56"/>
        <v>719.95</v>
      </c>
      <c r="F168" s="98">
        <v>168.79</v>
      </c>
      <c r="G168" s="98">
        <v>318.07</v>
      </c>
      <c r="H168" s="98">
        <v>233.09</v>
      </c>
      <c r="I168" s="64"/>
      <c r="J168" s="64"/>
      <c r="K168" s="320"/>
    </row>
    <row r="169" spans="1:11" ht="15.75" customHeight="1" thickBot="1">
      <c r="A169" s="321" t="s">
        <v>198</v>
      </c>
      <c r="B169" s="321" t="s">
        <v>247</v>
      </c>
      <c r="C169" s="71" t="s">
        <v>8</v>
      </c>
      <c r="D169" s="321" t="s">
        <v>212</v>
      </c>
      <c r="E169" s="96">
        <f t="shared" si="56"/>
        <v>6800</v>
      </c>
      <c r="F169" s="69">
        <f t="shared" ref="F169" si="103">F170+F171+F172+F173+F174</f>
        <v>2200</v>
      </c>
      <c r="G169" s="69">
        <f t="shared" ref="G169" si="104">G170+G171+G172+G173+G174</f>
        <v>2200</v>
      </c>
      <c r="H169" s="69">
        <f t="shared" ref="H169" si="105">H170+H171+H172+H173+H174</f>
        <v>2400</v>
      </c>
      <c r="I169" s="69">
        <f t="shared" ref="I169" si="106">I170+I171+I172+I173+I174</f>
        <v>0</v>
      </c>
      <c r="J169" s="69">
        <f t="shared" ref="J169" si="107">J170+J171+J172+J173+J174</f>
        <v>0</v>
      </c>
      <c r="K169" s="318" t="s">
        <v>9</v>
      </c>
    </row>
    <row r="170" spans="1:11" ht="22.5" thickBot="1">
      <c r="A170" s="322"/>
      <c r="B170" s="322"/>
      <c r="C170" s="14" t="s">
        <v>7</v>
      </c>
      <c r="D170" s="322"/>
      <c r="E170" s="96">
        <f t="shared" si="56"/>
        <v>0</v>
      </c>
      <c r="F170" s="64"/>
      <c r="G170" s="64"/>
      <c r="H170" s="64"/>
      <c r="I170" s="64"/>
      <c r="J170" s="64"/>
      <c r="K170" s="319"/>
    </row>
    <row r="171" spans="1:11" ht="15.75" thickBot="1">
      <c r="A171" s="322"/>
      <c r="B171" s="322"/>
      <c r="C171" s="14" t="s">
        <v>36</v>
      </c>
      <c r="D171" s="322"/>
      <c r="E171" s="96">
        <f t="shared" si="56"/>
        <v>0</v>
      </c>
      <c r="F171" s="64"/>
      <c r="G171" s="64"/>
      <c r="H171" s="64"/>
      <c r="I171" s="64"/>
      <c r="J171" s="64"/>
      <c r="K171" s="319"/>
    </row>
    <row r="172" spans="1:11" ht="15.75" thickBot="1">
      <c r="A172" s="322"/>
      <c r="B172" s="322"/>
      <c r="C172" s="14" t="s">
        <v>37</v>
      </c>
      <c r="D172" s="322"/>
      <c r="E172" s="96">
        <f t="shared" si="56"/>
        <v>0</v>
      </c>
      <c r="F172" s="64"/>
      <c r="G172" s="64"/>
      <c r="H172" s="64"/>
      <c r="I172" s="64"/>
      <c r="J172" s="64"/>
      <c r="K172" s="319"/>
    </row>
    <row r="173" spans="1:11" ht="22.5" thickBot="1">
      <c r="A173" s="322"/>
      <c r="B173" s="322"/>
      <c r="C173" s="14" t="s">
        <v>38</v>
      </c>
      <c r="D173" s="322"/>
      <c r="E173" s="96">
        <f t="shared" si="56"/>
        <v>0</v>
      </c>
      <c r="F173" s="64"/>
      <c r="G173" s="64"/>
      <c r="H173" s="64"/>
      <c r="I173" s="64"/>
      <c r="J173" s="64"/>
      <c r="K173" s="319"/>
    </row>
    <row r="174" spans="1:11" ht="22.5" thickBot="1">
      <c r="A174" s="323"/>
      <c r="B174" s="323"/>
      <c r="C174" s="14" t="s">
        <v>211</v>
      </c>
      <c r="D174" s="323"/>
      <c r="E174" s="96">
        <f t="shared" si="56"/>
        <v>6800</v>
      </c>
      <c r="F174" s="98">
        <v>2200</v>
      </c>
      <c r="G174" s="98">
        <v>2200</v>
      </c>
      <c r="H174" s="64">
        <v>2400</v>
      </c>
      <c r="I174" s="64"/>
      <c r="J174" s="64"/>
      <c r="K174" s="320"/>
    </row>
    <row r="175" spans="1:11" ht="15.75" customHeight="1" thickBot="1">
      <c r="A175" s="321" t="s">
        <v>199</v>
      </c>
      <c r="B175" s="321" t="s">
        <v>213</v>
      </c>
      <c r="C175" s="71" t="s">
        <v>8</v>
      </c>
      <c r="D175" s="321" t="s">
        <v>212</v>
      </c>
      <c r="E175" s="96">
        <f t="shared" si="56"/>
        <v>490</v>
      </c>
      <c r="F175" s="69">
        <f t="shared" ref="F175" si="108">F176+F177+F178+F179+F180</f>
        <v>150</v>
      </c>
      <c r="G175" s="69">
        <f t="shared" ref="G175" si="109">G176+G177+G178+G179+G180</f>
        <v>140</v>
      </c>
      <c r="H175" s="69">
        <f t="shared" ref="H175" si="110">H176+H177+H178+H179+H180</f>
        <v>200</v>
      </c>
      <c r="I175" s="69">
        <f t="shared" ref="I175" si="111">I176+I177+I178+I179+I180</f>
        <v>0</v>
      </c>
      <c r="J175" s="69">
        <f t="shared" ref="J175" si="112">J176+J177+J178+J179+J180</f>
        <v>0</v>
      </c>
      <c r="K175" s="318" t="s">
        <v>217</v>
      </c>
    </row>
    <row r="176" spans="1:11" ht="22.5" thickBot="1">
      <c r="A176" s="322"/>
      <c r="B176" s="322"/>
      <c r="C176" s="14" t="s">
        <v>7</v>
      </c>
      <c r="D176" s="322"/>
      <c r="E176" s="96">
        <f t="shared" si="56"/>
        <v>0</v>
      </c>
      <c r="F176" s="64"/>
      <c r="G176" s="64"/>
      <c r="H176" s="64"/>
      <c r="I176" s="64"/>
      <c r="J176" s="64"/>
      <c r="K176" s="319"/>
    </row>
    <row r="177" spans="1:11" ht="15.75" thickBot="1">
      <c r="A177" s="322"/>
      <c r="B177" s="322"/>
      <c r="C177" s="14" t="s">
        <v>36</v>
      </c>
      <c r="D177" s="322"/>
      <c r="E177" s="96">
        <f t="shared" si="56"/>
        <v>0</v>
      </c>
      <c r="F177" s="64"/>
      <c r="G177" s="64"/>
      <c r="H177" s="64"/>
      <c r="I177" s="64"/>
      <c r="J177" s="64"/>
      <c r="K177" s="319"/>
    </row>
    <row r="178" spans="1:11" ht="15.75" thickBot="1">
      <c r="A178" s="322"/>
      <c r="B178" s="322"/>
      <c r="C178" s="14" t="s">
        <v>37</v>
      </c>
      <c r="D178" s="322"/>
      <c r="E178" s="96">
        <f t="shared" ref="E178:E247" si="113">F178+G178+H178</f>
        <v>0</v>
      </c>
      <c r="F178" s="64"/>
      <c r="G178" s="64"/>
      <c r="H178" s="64"/>
      <c r="I178" s="64"/>
      <c r="J178" s="64"/>
      <c r="K178" s="319"/>
    </row>
    <row r="179" spans="1:11" ht="22.5" thickBot="1">
      <c r="A179" s="322"/>
      <c r="B179" s="322"/>
      <c r="C179" s="14" t="s">
        <v>38</v>
      </c>
      <c r="D179" s="322"/>
      <c r="E179" s="96">
        <f t="shared" si="113"/>
        <v>0</v>
      </c>
      <c r="F179" s="64"/>
      <c r="G179" s="64"/>
      <c r="H179" s="64"/>
      <c r="I179" s="64"/>
      <c r="J179" s="64"/>
      <c r="K179" s="319"/>
    </row>
    <row r="180" spans="1:11" ht="22.5" thickBot="1">
      <c r="A180" s="323"/>
      <c r="B180" s="323"/>
      <c r="C180" s="14" t="s">
        <v>211</v>
      </c>
      <c r="D180" s="323"/>
      <c r="E180" s="96">
        <f t="shared" si="113"/>
        <v>490</v>
      </c>
      <c r="F180" s="98">
        <v>150</v>
      </c>
      <c r="G180" s="98">
        <v>140</v>
      </c>
      <c r="H180" s="98">
        <v>200</v>
      </c>
      <c r="I180" s="64"/>
      <c r="J180" s="64"/>
      <c r="K180" s="320"/>
    </row>
    <row r="181" spans="1:11" ht="15.75" customHeight="1" thickBot="1">
      <c r="A181" s="321" t="s">
        <v>200</v>
      </c>
      <c r="B181" s="321" t="s">
        <v>174</v>
      </c>
      <c r="C181" s="71" t="s">
        <v>8</v>
      </c>
      <c r="D181" s="321" t="s">
        <v>212</v>
      </c>
      <c r="E181" s="96">
        <f t="shared" si="113"/>
        <v>584</v>
      </c>
      <c r="F181" s="69">
        <f t="shared" ref="F181" si="114">F182+F183+F184+F185+F186</f>
        <v>160</v>
      </c>
      <c r="G181" s="69">
        <f t="shared" ref="G181" si="115">G182+G183+G184+G185+G186</f>
        <v>224</v>
      </c>
      <c r="H181" s="69">
        <f t="shared" ref="H181" si="116">H182+H183+H184+H185+H186</f>
        <v>200</v>
      </c>
      <c r="I181" s="69">
        <f t="shared" ref="I181" si="117">I182+I183+I184+I185+I186</f>
        <v>0</v>
      </c>
      <c r="J181" s="69">
        <f t="shared" ref="J181" si="118">J182+J183+J184+J185+J186</f>
        <v>0</v>
      </c>
      <c r="K181" s="318" t="s">
        <v>9</v>
      </c>
    </row>
    <row r="182" spans="1:11" ht="22.5" thickBot="1">
      <c r="A182" s="322"/>
      <c r="B182" s="322"/>
      <c r="C182" s="14" t="s">
        <v>7</v>
      </c>
      <c r="D182" s="322"/>
      <c r="E182" s="96">
        <f t="shared" si="113"/>
        <v>0</v>
      </c>
      <c r="F182" s="64"/>
      <c r="G182" s="64"/>
      <c r="H182" s="64"/>
      <c r="I182" s="64"/>
      <c r="J182" s="64"/>
      <c r="K182" s="319"/>
    </row>
    <row r="183" spans="1:11" ht="15.75" thickBot="1">
      <c r="A183" s="322"/>
      <c r="B183" s="322"/>
      <c r="C183" s="14" t="s">
        <v>36</v>
      </c>
      <c r="D183" s="322"/>
      <c r="E183" s="96">
        <f t="shared" si="113"/>
        <v>0</v>
      </c>
      <c r="F183" s="64"/>
      <c r="G183" s="64"/>
      <c r="H183" s="64"/>
      <c r="I183" s="64"/>
      <c r="J183" s="64"/>
      <c r="K183" s="319"/>
    </row>
    <row r="184" spans="1:11" ht="15.75" thickBot="1">
      <c r="A184" s="322"/>
      <c r="B184" s="322"/>
      <c r="C184" s="14" t="s">
        <v>37</v>
      </c>
      <c r="D184" s="322"/>
      <c r="E184" s="96">
        <f t="shared" si="113"/>
        <v>0</v>
      </c>
      <c r="F184" s="64"/>
      <c r="G184" s="64"/>
      <c r="H184" s="64"/>
      <c r="I184" s="64"/>
      <c r="J184" s="64"/>
      <c r="K184" s="319"/>
    </row>
    <row r="185" spans="1:11" ht="22.5" thickBot="1">
      <c r="A185" s="322"/>
      <c r="B185" s="322"/>
      <c r="C185" s="14" t="s">
        <v>38</v>
      </c>
      <c r="D185" s="322"/>
      <c r="E185" s="96">
        <f t="shared" si="113"/>
        <v>0</v>
      </c>
      <c r="F185" s="64"/>
      <c r="G185" s="64"/>
      <c r="H185" s="64"/>
      <c r="I185" s="64"/>
      <c r="J185" s="64"/>
      <c r="K185" s="319"/>
    </row>
    <row r="186" spans="1:11" ht="22.5" thickBot="1">
      <c r="A186" s="323"/>
      <c r="B186" s="323"/>
      <c r="C186" s="14" t="s">
        <v>211</v>
      </c>
      <c r="D186" s="323"/>
      <c r="E186" s="96">
        <f t="shared" si="113"/>
        <v>584</v>
      </c>
      <c r="F186" s="98">
        <v>160</v>
      </c>
      <c r="G186" s="98">
        <v>224</v>
      </c>
      <c r="H186" s="98">
        <v>200</v>
      </c>
      <c r="I186" s="64"/>
      <c r="J186" s="64"/>
      <c r="K186" s="320"/>
    </row>
    <row r="187" spans="1:11" ht="15.75" customHeight="1" thickBot="1">
      <c r="A187" s="321" t="s">
        <v>201</v>
      </c>
      <c r="B187" s="321" t="s">
        <v>248</v>
      </c>
      <c r="C187" s="71" t="s">
        <v>8</v>
      </c>
      <c r="D187" s="321" t="s">
        <v>212</v>
      </c>
      <c r="E187" s="96">
        <f t="shared" si="113"/>
        <v>13421.57</v>
      </c>
      <c r="F187" s="69">
        <f t="shared" ref="F187" si="119">F188+F189+F190+F191+F192</f>
        <v>5112.28</v>
      </c>
      <c r="G187" s="69">
        <f t="shared" ref="G187" si="120">G188+G189+G190+G191+G192</f>
        <v>4623.49</v>
      </c>
      <c r="H187" s="69">
        <f t="shared" ref="H187" si="121">H188+H189+H190+H191+H192</f>
        <v>3685.8</v>
      </c>
      <c r="I187" s="69">
        <f t="shared" ref="I187" si="122">I188+I189+I190+I191+I192</f>
        <v>0</v>
      </c>
      <c r="J187" s="69">
        <f t="shared" ref="J187" si="123">J188+J189+J190+J191+J192</f>
        <v>0</v>
      </c>
      <c r="K187" s="318" t="s">
        <v>217</v>
      </c>
    </row>
    <row r="188" spans="1:11" ht="22.5" thickBot="1">
      <c r="A188" s="322"/>
      <c r="B188" s="322"/>
      <c r="C188" s="14" t="s">
        <v>7</v>
      </c>
      <c r="D188" s="322"/>
      <c r="E188" s="96">
        <f t="shared" si="113"/>
        <v>0</v>
      </c>
      <c r="F188" s="64"/>
      <c r="G188" s="64"/>
      <c r="H188" s="64"/>
      <c r="I188" s="64"/>
      <c r="J188" s="64"/>
      <c r="K188" s="319"/>
    </row>
    <row r="189" spans="1:11" ht="15.75" thickBot="1">
      <c r="A189" s="322"/>
      <c r="B189" s="322"/>
      <c r="C189" s="14" t="s">
        <v>36</v>
      </c>
      <c r="D189" s="322"/>
      <c r="E189" s="96">
        <f t="shared" si="113"/>
        <v>0</v>
      </c>
      <c r="F189" s="64"/>
      <c r="G189" s="64"/>
      <c r="H189" s="64"/>
      <c r="I189" s="64"/>
      <c r="J189" s="64"/>
      <c r="K189" s="319"/>
    </row>
    <row r="190" spans="1:11" ht="15.75" thickBot="1">
      <c r="A190" s="322"/>
      <c r="B190" s="322"/>
      <c r="C190" s="14" t="s">
        <v>37</v>
      </c>
      <c r="D190" s="322"/>
      <c r="E190" s="96">
        <f t="shared" si="113"/>
        <v>0</v>
      </c>
      <c r="F190" s="64"/>
      <c r="G190" s="64"/>
      <c r="H190" s="64"/>
      <c r="I190" s="64"/>
      <c r="J190" s="64"/>
      <c r="K190" s="319"/>
    </row>
    <row r="191" spans="1:11" ht="22.5" thickBot="1">
      <c r="A191" s="322"/>
      <c r="B191" s="322"/>
      <c r="C191" s="14" t="s">
        <v>38</v>
      </c>
      <c r="D191" s="322"/>
      <c r="E191" s="96">
        <f t="shared" si="113"/>
        <v>0</v>
      </c>
      <c r="F191" s="64"/>
      <c r="G191" s="64"/>
      <c r="H191" s="64"/>
      <c r="I191" s="64"/>
      <c r="J191" s="64"/>
      <c r="K191" s="319"/>
    </row>
    <row r="192" spans="1:11" ht="22.5" thickBot="1">
      <c r="A192" s="323"/>
      <c r="B192" s="323"/>
      <c r="C192" s="14" t="s">
        <v>211</v>
      </c>
      <c r="D192" s="323"/>
      <c r="E192" s="96">
        <f t="shared" si="113"/>
        <v>13421.57</v>
      </c>
      <c r="F192" s="98">
        <v>5112.28</v>
      </c>
      <c r="G192" s="98">
        <v>4623.49</v>
      </c>
      <c r="H192" s="98">
        <v>3685.8</v>
      </c>
      <c r="I192" s="64"/>
      <c r="J192" s="64"/>
      <c r="K192" s="320"/>
    </row>
    <row r="193" spans="1:11" ht="15.75" customHeight="1" thickBot="1">
      <c r="A193" s="321" t="s">
        <v>214</v>
      </c>
      <c r="B193" s="321" t="s">
        <v>358</v>
      </c>
      <c r="C193" s="71" t="s">
        <v>8</v>
      </c>
      <c r="D193" s="321" t="s">
        <v>212</v>
      </c>
      <c r="E193" s="96">
        <f t="shared" si="113"/>
        <v>900</v>
      </c>
      <c r="F193" s="69">
        <f t="shared" ref="F193" si="124">F194+F195+F196+F197+F198</f>
        <v>300</v>
      </c>
      <c r="G193" s="69">
        <f t="shared" ref="G193" si="125">G194+G195+G196+G197+G198</f>
        <v>300</v>
      </c>
      <c r="H193" s="69">
        <f t="shared" ref="H193" si="126">H194+H195+H196+H197+H198</f>
        <v>300</v>
      </c>
      <c r="I193" s="69">
        <f t="shared" ref="I193" si="127">I194+I195+I196+I197+I198</f>
        <v>0</v>
      </c>
      <c r="J193" s="69">
        <f t="shared" ref="J193" si="128">J194+J195+J196+J197+J198</f>
        <v>0</v>
      </c>
      <c r="K193" s="318" t="s">
        <v>9</v>
      </c>
    </row>
    <row r="194" spans="1:11" ht="22.5" thickBot="1">
      <c r="A194" s="322"/>
      <c r="B194" s="322"/>
      <c r="C194" s="14" t="s">
        <v>7</v>
      </c>
      <c r="D194" s="322"/>
      <c r="E194" s="96">
        <f t="shared" si="113"/>
        <v>0</v>
      </c>
      <c r="F194" s="64"/>
      <c r="G194" s="64"/>
      <c r="H194" s="64"/>
      <c r="I194" s="64"/>
      <c r="J194" s="64"/>
      <c r="K194" s="319"/>
    </row>
    <row r="195" spans="1:11" ht="15.75" thickBot="1">
      <c r="A195" s="322"/>
      <c r="B195" s="322"/>
      <c r="C195" s="14" t="s">
        <v>36</v>
      </c>
      <c r="D195" s="322"/>
      <c r="E195" s="96">
        <f t="shared" si="113"/>
        <v>0</v>
      </c>
      <c r="F195" s="64"/>
      <c r="G195" s="64"/>
      <c r="H195" s="64"/>
      <c r="I195" s="64"/>
      <c r="J195" s="64"/>
      <c r="K195" s="319"/>
    </row>
    <row r="196" spans="1:11" ht="15.75" thickBot="1">
      <c r="A196" s="322"/>
      <c r="B196" s="322"/>
      <c r="C196" s="14" t="s">
        <v>37</v>
      </c>
      <c r="D196" s="322"/>
      <c r="E196" s="96">
        <f t="shared" si="113"/>
        <v>0</v>
      </c>
      <c r="F196" s="64"/>
      <c r="G196" s="64"/>
      <c r="H196" s="64"/>
      <c r="I196" s="64"/>
      <c r="J196" s="64"/>
      <c r="K196" s="319"/>
    </row>
    <row r="197" spans="1:11" ht="22.5" thickBot="1">
      <c r="A197" s="322"/>
      <c r="B197" s="322"/>
      <c r="C197" s="14" t="s">
        <v>38</v>
      </c>
      <c r="D197" s="322"/>
      <c r="E197" s="96">
        <f t="shared" si="113"/>
        <v>0</v>
      </c>
      <c r="F197" s="64"/>
      <c r="G197" s="64"/>
      <c r="H197" s="64"/>
      <c r="I197" s="64"/>
      <c r="J197" s="64"/>
      <c r="K197" s="319"/>
    </row>
    <row r="198" spans="1:11" ht="22.5" thickBot="1">
      <c r="A198" s="323"/>
      <c r="B198" s="323"/>
      <c r="C198" s="14" t="s">
        <v>211</v>
      </c>
      <c r="D198" s="323"/>
      <c r="E198" s="96">
        <f t="shared" si="113"/>
        <v>900</v>
      </c>
      <c r="F198" s="98">
        <v>300</v>
      </c>
      <c r="G198" s="34">
        <v>300</v>
      </c>
      <c r="H198" s="100">
        <v>300</v>
      </c>
      <c r="I198" s="64"/>
      <c r="J198" s="64"/>
      <c r="K198" s="320"/>
    </row>
    <row r="199" spans="1:11" ht="15.75" customHeight="1" thickBot="1">
      <c r="A199" s="321" t="s">
        <v>265</v>
      </c>
      <c r="B199" s="321" t="s">
        <v>249</v>
      </c>
      <c r="C199" s="71" t="s">
        <v>8</v>
      </c>
      <c r="D199" s="321" t="s">
        <v>212</v>
      </c>
      <c r="E199" s="96">
        <f t="shared" si="113"/>
        <v>1356</v>
      </c>
      <c r="F199" s="69">
        <f t="shared" ref="F199" si="129">F200+F201+F202+F203+F204</f>
        <v>556</v>
      </c>
      <c r="G199" s="69">
        <f t="shared" ref="G199" si="130">G200+G201+G202+G203+G204</f>
        <v>400</v>
      </c>
      <c r="H199" s="69">
        <f t="shared" ref="H199" si="131">H200+H201+H202+H203+H204</f>
        <v>400</v>
      </c>
      <c r="I199" s="69">
        <f t="shared" ref="I199" si="132">I200+I201+I202+I203+I204</f>
        <v>0</v>
      </c>
      <c r="J199" s="69">
        <f t="shared" ref="J199" si="133">J200+J201+J202+J203+J204</f>
        <v>0</v>
      </c>
      <c r="K199" s="318" t="s">
        <v>9</v>
      </c>
    </row>
    <row r="200" spans="1:11" ht="22.5" thickBot="1">
      <c r="A200" s="322"/>
      <c r="B200" s="322"/>
      <c r="C200" s="14" t="s">
        <v>7</v>
      </c>
      <c r="D200" s="322"/>
      <c r="E200" s="96">
        <f t="shared" si="113"/>
        <v>0</v>
      </c>
      <c r="F200" s="64"/>
      <c r="G200" s="64"/>
      <c r="H200" s="64"/>
      <c r="I200" s="64"/>
      <c r="J200" s="64"/>
      <c r="K200" s="319"/>
    </row>
    <row r="201" spans="1:11" ht="15.75" thickBot="1">
      <c r="A201" s="322"/>
      <c r="B201" s="322"/>
      <c r="C201" s="14" t="s">
        <v>36</v>
      </c>
      <c r="D201" s="322"/>
      <c r="E201" s="96">
        <f t="shared" si="113"/>
        <v>0</v>
      </c>
      <c r="F201" s="64"/>
      <c r="G201" s="64"/>
      <c r="H201" s="64"/>
      <c r="I201" s="64"/>
      <c r="J201" s="64"/>
      <c r="K201" s="319"/>
    </row>
    <row r="202" spans="1:11" ht="15.75" thickBot="1">
      <c r="A202" s="322"/>
      <c r="B202" s="322"/>
      <c r="C202" s="14" t="s">
        <v>37</v>
      </c>
      <c r="D202" s="322"/>
      <c r="E202" s="96">
        <f t="shared" si="113"/>
        <v>0</v>
      </c>
      <c r="F202" s="64"/>
      <c r="G202" s="64"/>
      <c r="H202" s="64"/>
      <c r="I202" s="64"/>
      <c r="J202" s="64"/>
      <c r="K202" s="319"/>
    </row>
    <row r="203" spans="1:11" ht="22.5" thickBot="1">
      <c r="A203" s="322"/>
      <c r="B203" s="322"/>
      <c r="C203" s="14" t="s">
        <v>38</v>
      </c>
      <c r="D203" s="322"/>
      <c r="E203" s="96">
        <f t="shared" si="113"/>
        <v>0</v>
      </c>
      <c r="F203" s="64"/>
      <c r="G203" s="64"/>
      <c r="H203" s="64"/>
      <c r="I203" s="64"/>
      <c r="J203" s="64"/>
      <c r="K203" s="319"/>
    </row>
    <row r="204" spans="1:11" ht="22.5" thickBot="1">
      <c r="A204" s="323"/>
      <c r="B204" s="323"/>
      <c r="C204" s="14" t="s">
        <v>211</v>
      </c>
      <c r="D204" s="323"/>
      <c r="E204" s="96">
        <f t="shared" si="113"/>
        <v>1356</v>
      </c>
      <c r="F204" s="98">
        <v>556</v>
      </c>
      <c r="G204" s="98">
        <v>400</v>
      </c>
      <c r="H204" s="98">
        <v>400</v>
      </c>
      <c r="I204" s="64"/>
      <c r="J204" s="64"/>
      <c r="K204" s="320"/>
    </row>
    <row r="205" spans="1:11" ht="15.75" customHeight="1" thickBot="1">
      <c r="A205" s="321" t="s">
        <v>266</v>
      </c>
      <c r="B205" s="321" t="s">
        <v>250</v>
      </c>
      <c r="C205" s="71" t="s">
        <v>8</v>
      </c>
      <c r="D205" s="321" t="s">
        <v>212</v>
      </c>
      <c r="E205" s="96">
        <f t="shared" si="113"/>
        <v>801.39800000000002</v>
      </c>
      <c r="F205" s="69">
        <f t="shared" ref="F205" si="134">F206+F207+F208+F209+F210</f>
        <v>400.697</v>
      </c>
      <c r="G205" s="69">
        <f t="shared" ref="G205" si="135">G206+G207+G208+G209+G210</f>
        <v>400.70100000000002</v>
      </c>
      <c r="H205" s="69">
        <f t="shared" ref="H205" si="136">H206+H207+H208+H209+H210</f>
        <v>0</v>
      </c>
      <c r="I205" s="69">
        <f t="shared" ref="I205" si="137">I206+I207+I208+I209+I210</f>
        <v>0</v>
      </c>
      <c r="J205" s="69">
        <f t="shared" ref="J205" si="138">J206+J207+J208+J209+J210</f>
        <v>0</v>
      </c>
      <c r="K205" s="318" t="s">
        <v>9</v>
      </c>
    </row>
    <row r="206" spans="1:11" ht="22.5" thickBot="1">
      <c r="A206" s="322"/>
      <c r="B206" s="322"/>
      <c r="C206" s="14" t="s">
        <v>7</v>
      </c>
      <c r="D206" s="322"/>
      <c r="E206" s="96">
        <f t="shared" si="113"/>
        <v>0</v>
      </c>
      <c r="F206" s="64"/>
      <c r="G206" s="64"/>
      <c r="H206" s="64"/>
      <c r="I206" s="64"/>
      <c r="J206" s="64"/>
      <c r="K206" s="319"/>
    </row>
    <row r="207" spans="1:11" ht="15.75" thickBot="1">
      <c r="A207" s="322"/>
      <c r="B207" s="322"/>
      <c r="C207" s="14" t="s">
        <v>36</v>
      </c>
      <c r="D207" s="322"/>
      <c r="E207" s="96">
        <f t="shared" si="113"/>
        <v>682.88100000000009</v>
      </c>
      <c r="F207" s="98">
        <v>282.18</v>
      </c>
      <c r="G207" s="64">
        <v>400.70100000000002</v>
      </c>
      <c r="H207" s="64"/>
      <c r="I207" s="64"/>
      <c r="J207" s="64"/>
      <c r="K207" s="319"/>
    </row>
    <row r="208" spans="1:11" ht="15.75" thickBot="1">
      <c r="A208" s="322"/>
      <c r="B208" s="322"/>
      <c r="C208" s="14" t="s">
        <v>37</v>
      </c>
      <c r="D208" s="322"/>
      <c r="E208" s="96">
        <f t="shared" si="113"/>
        <v>0</v>
      </c>
      <c r="F208" s="64"/>
      <c r="G208" s="64"/>
      <c r="H208" s="64"/>
      <c r="I208" s="64"/>
      <c r="J208" s="64"/>
      <c r="K208" s="319"/>
    </row>
    <row r="209" spans="1:11" ht="22.5" thickBot="1">
      <c r="A209" s="322"/>
      <c r="B209" s="322"/>
      <c r="C209" s="14" t="s">
        <v>38</v>
      </c>
      <c r="D209" s="322"/>
      <c r="E209" s="96">
        <f t="shared" si="113"/>
        <v>0</v>
      </c>
      <c r="F209" s="64"/>
      <c r="G209" s="64"/>
      <c r="H209" s="64"/>
      <c r="I209" s="64"/>
      <c r="J209" s="64"/>
      <c r="K209" s="319"/>
    </row>
    <row r="210" spans="1:11" ht="22.5" thickBot="1">
      <c r="A210" s="323"/>
      <c r="B210" s="323"/>
      <c r="C210" s="14" t="s">
        <v>211</v>
      </c>
      <c r="D210" s="323"/>
      <c r="E210" s="96">
        <f t="shared" si="113"/>
        <v>118.517</v>
      </c>
      <c r="F210" s="98">
        <v>118.517</v>
      </c>
      <c r="G210" s="64"/>
      <c r="H210" s="64"/>
      <c r="I210" s="64"/>
      <c r="J210" s="64"/>
      <c r="K210" s="320"/>
    </row>
    <row r="211" spans="1:11" ht="15.75" customHeight="1" thickBot="1">
      <c r="A211" s="321" t="s">
        <v>267</v>
      </c>
      <c r="B211" s="321" t="s">
        <v>245</v>
      </c>
      <c r="C211" s="71" t="s">
        <v>8</v>
      </c>
      <c r="D211" s="321" t="s">
        <v>212</v>
      </c>
      <c r="E211" s="96">
        <f t="shared" si="113"/>
        <v>598</v>
      </c>
      <c r="F211" s="69">
        <f t="shared" ref="F211" si="139">F212+F213+F214+F215+F216</f>
        <v>598</v>
      </c>
      <c r="G211" s="69">
        <f t="shared" ref="G211" si="140">G212+G213+G214+G215+G216</f>
        <v>0</v>
      </c>
      <c r="H211" s="69">
        <f t="shared" ref="H211" si="141">H212+H213+H214+H215+H216</f>
        <v>0</v>
      </c>
      <c r="I211" s="69">
        <f t="shared" ref="I211" si="142">I212+I213+I214+I215+I216</f>
        <v>0</v>
      </c>
      <c r="J211" s="69">
        <f t="shared" ref="J211" si="143">J212+J213+J214+J215+J216</f>
        <v>0</v>
      </c>
      <c r="K211" s="318" t="s">
        <v>9</v>
      </c>
    </row>
    <row r="212" spans="1:11" ht="22.5" thickBot="1">
      <c r="A212" s="322"/>
      <c r="B212" s="322"/>
      <c r="C212" s="14" t="s">
        <v>7</v>
      </c>
      <c r="D212" s="322"/>
      <c r="E212" s="96">
        <f t="shared" si="113"/>
        <v>0</v>
      </c>
      <c r="F212" s="64"/>
      <c r="G212" s="64"/>
      <c r="H212" s="64"/>
      <c r="I212" s="64"/>
      <c r="J212" s="64"/>
      <c r="K212" s="319"/>
    </row>
    <row r="213" spans="1:11" ht="15.75" thickBot="1">
      <c r="A213" s="322"/>
      <c r="B213" s="322"/>
      <c r="C213" s="14" t="s">
        <v>36</v>
      </c>
      <c r="D213" s="322"/>
      <c r="E213" s="96">
        <f t="shared" si="113"/>
        <v>598</v>
      </c>
      <c r="F213" s="64">
        <v>598</v>
      </c>
      <c r="G213" s="64"/>
      <c r="H213" s="64"/>
      <c r="I213" s="64"/>
      <c r="J213" s="64"/>
      <c r="K213" s="319"/>
    </row>
    <row r="214" spans="1:11" ht="15.75" thickBot="1">
      <c r="A214" s="322"/>
      <c r="B214" s="322"/>
      <c r="C214" s="14" t="s">
        <v>37</v>
      </c>
      <c r="D214" s="322"/>
      <c r="E214" s="96">
        <f t="shared" si="113"/>
        <v>0</v>
      </c>
      <c r="F214" s="64"/>
      <c r="G214" s="64"/>
      <c r="H214" s="64"/>
      <c r="I214" s="64"/>
      <c r="J214" s="64"/>
      <c r="K214" s="319"/>
    </row>
    <row r="215" spans="1:11" ht="22.5" thickBot="1">
      <c r="A215" s="322"/>
      <c r="B215" s="322"/>
      <c r="C215" s="14" t="s">
        <v>38</v>
      </c>
      <c r="D215" s="322"/>
      <c r="E215" s="96">
        <f t="shared" si="113"/>
        <v>0</v>
      </c>
      <c r="F215" s="64"/>
      <c r="G215" s="64"/>
      <c r="H215" s="64"/>
      <c r="I215" s="64"/>
      <c r="J215" s="64"/>
      <c r="K215" s="319"/>
    </row>
    <row r="216" spans="1:11" ht="22.5" thickBot="1">
      <c r="A216" s="323"/>
      <c r="B216" s="323"/>
      <c r="C216" s="14" t="s">
        <v>211</v>
      </c>
      <c r="D216" s="323"/>
      <c r="E216" s="96">
        <f t="shared" si="113"/>
        <v>0</v>
      </c>
      <c r="F216" s="64"/>
      <c r="G216" s="64"/>
      <c r="H216" s="64"/>
      <c r="I216" s="64"/>
      <c r="J216" s="64"/>
      <c r="K216" s="320"/>
    </row>
    <row r="217" spans="1:11" ht="15.75" customHeight="1" thickBot="1">
      <c r="A217" s="321" t="s">
        <v>268</v>
      </c>
      <c r="B217" s="321" t="s">
        <v>251</v>
      </c>
      <c r="C217" s="71" t="s">
        <v>8</v>
      </c>
      <c r="D217" s="321" t="s">
        <v>212</v>
      </c>
      <c r="E217" s="96">
        <f t="shared" ref="E217:E222" si="144">F217+G217+H217</f>
        <v>599.21100000000001</v>
      </c>
      <c r="F217" s="69">
        <f t="shared" ref="F217:J217" si="145">F218+F219+F220+F221+F222</f>
        <v>599.21100000000001</v>
      </c>
      <c r="G217" s="69">
        <f t="shared" si="145"/>
        <v>0</v>
      </c>
      <c r="H217" s="69">
        <f t="shared" si="145"/>
        <v>0</v>
      </c>
      <c r="I217" s="69">
        <f t="shared" si="145"/>
        <v>0</v>
      </c>
      <c r="J217" s="69">
        <f t="shared" si="145"/>
        <v>0</v>
      </c>
      <c r="K217" s="318" t="s">
        <v>9</v>
      </c>
    </row>
    <row r="218" spans="1:11" ht="22.5" thickBot="1">
      <c r="A218" s="322"/>
      <c r="B218" s="322"/>
      <c r="C218" s="14" t="s">
        <v>7</v>
      </c>
      <c r="D218" s="322"/>
      <c r="E218" s="96">
        <f t="shared" si="144"/>
        <v>0</v>
      </c>
      <c r="F218" s="64"/>
      <c r="G218" s="64"/>
      <c r="H218" s="64"/>
      <c r="I218" s="64"/>
      <c r="J218" s="64"/>
      <c r="K218" s="319"/>
    </row>
    <row r="219" spans="1:11" ht="15.75" thickBot="1">
      <c r="A219" s="322"/>
      <c r="B219" s="322"/>
      <c r="C219" s="14" t="s">
        <v>36</v>
      </c>
      <c r="D219" s="322"/>
      <c r="E219" s="96">
        <f t="shared" si="144"/>
        <v>522.61099999999999</v>
      </c>
      <c r="F219" s="64">
        <v>522.61099999999999</v>
      </c>
      <c r="G219" s="64"/>
      <c r="H219" s="64"/>
      <c r="I219" s="64"/>
      <c r="J219" s="64"/>
      <c r="K219" s="319"/>
    </row>
    <row r="220" spans="1:11" ht="15.75" thickBot="1">
      <c r="A220" s="322"/>
      <c r="B220" s="322"/>
      <c r="C220" s="14" t="s">
        <v>37</v>
      </c>
      <c r="D220" s="322"/>
      <c r="E220" s="96">
        <f t="shared" si="144"/>
        <v>0</v>
      </c>
      <c r="F220" s="64"/>
      <c r="G220" s="64"/>
      <c r="H220" s="64"/>
      <c r="I220" s="64"/>
      <c r="J220" s="64"/>
      <c r="K220" s="319"/>
    </row>
    <row r="221" spans="1:11" ht="22.5" thickBot="1">
      <c r="A221" s="322"/>
      <c r="B221" s="322"/>
      <c r="C221" s="14" t="s">
        <v>38</v>
      </c>
      <c r="D221" s="322"/>
      <c r="E221" s="96">
        <f t="shared" si="144"/>
        <v>0</v>
      </c>
      <c r="F221" s="64"/>
      <c r="G221" s="64"/>
      <c r="H221" s="64"/>
      <c r="I221" s="64"/>
      <c r="J221" s="64"/>
      <c r="K221" s="319"/>
    </row>
    <row r="222" spans="1:11" ht="22.5" thickBot="1">
      <c r="A222" s="323"/>
      <c r="B222" s="323"/>
      <c r="C222" s="14" t="s">
        <v>211</v>
      </c>
      <c r="D222" s="323"/>
      <c r="E222" s="96">
        <f t="shared" si="144"/>
        <v>76.599999999999994</v>
      </c>
      <c r="F222" s="64">
        <v>76.599999999999994</v>
      </c>
      <c r="G222" s="64"/>
      <c r="H222" s="64"/>
      <c r="I222" s="64"/>
      <c r="J222" s="64"/>
      <c r="K222" s="320"/>
    </row>
    <row r="223" spans="1:11" ht="15.75" customHeight="1" thickBot="1">
      <c r="A223" s="324" t="s">
        <v>3</v>
      </c>
      <c r="B223" s="324" t="s">
        <v>177</v>
      </c>
      <c r="C223" s="76" t="s">
        <v>8</v>
      </c>
      <c r="D223" s="57" t="s">
        <v>175</v>
      </c>
      <c r="E223" s="95">
        <f t="shared" si="113"/>
        <v>41085.300000000003</v>
      </c>
      <c r="F223" s="97">
        <f t="shared" ref="F223:J228" si="146">F229+F235+F241+F247+F253+F259+F265+F271</f>
        <v>17032</v>
      </c>
      <c r="G223" s="97">
        <f t="shared" si="146"/>
        <v>11699.599999999999</v>
      </c>
      <c r="H223" s="97">
        <f t="shared" si="146"/>
        <v>12353.7</v>
      </c>
      <c r="I223" s="97">
        <f t="shared" si="146"/>
        <v>0</v>
      </c>
      <c r="J223" s="97">
        <f t="shared" si="146"/>
        <v>0</v>
      </c>
      <c r="K223" s="327"/>
    </row>
    <row r="224" spans="1:11" ht="22.5" thickBot="1">
      <c r="A224" s="325"/>
      <c r="B224" s="325"/>
      <c r="C224" s="74" t="s">
        <v>7</v>
      </c>
      <c r="D224" s="55" t="s">
        <v>176</v>
      </c>
      <c r="E224" s="95">
        <f t="shared" si="113"/>
        <v>0</v>
      </c>
      <c r="F224" s="67">
        <f t="shared" si="146"/>
        <v>0</v>
      </c>
      <c r="G224" s="67">
        <f t="shared" si="146"/>
        <v>0</v>
      </c>
      <c r="H224" s="67">
        <f t="shared" si="146"/>
        <v>0</v>
      </c>
      <c r="I224" s="67">
        <f t="shared" si="146"/>
        <v>0</v>
      </c>
      <c r="J224" s="67">
        <f t="shared" si="146"/>
        <v>0</v>
      </c>
      <c r="K224" s="328"/>
    </row>
    <row r="225" spans="1:11" ht="20.25" customHeight="1" thickBot="1">
      <c r="A225" s="325"/>
      <c r="B225" s="325"/>
      <c r="C225" s="74" t="s">
        <v>36</v>
      </c>
      <c r="D225" s="56"/>
      <c r="E225" s="95">
        <f t="shared" si="113"/>
        <v>9315.7999999999993</v>
      </c>
      <c r="F225" s="67">
        <f t="shared" si="146"/>
        <v>4501.5999999999995</v>
      </c>
      <c r="G225" s="67">
        <f t="shared" si="146"/>
        <v>4814.2</v>
      </c>
      <c r="H225" s="67">
        <f t="shared" si="146"/>
        <v>0</v>
      </c>
      <c r="I225" s="67">
        <f t="shared" si="146"/>
        <v>0</v>
      </c>
      <c r="J225" s="67">
        <f t="shared" si="146"/>
        <v>0</v>
      </c>
      <c r="K225" s="328"/>
    </row>
    <row r="226" spans="1:11" ht="21.75" customHeight="1" thickBot="1">
      <c r="A226" s="325"/>
      <c r="B226" s="325"/>
      <c r="C226" s="74" t="s">
        <v>37</v>
      </c>
      <c r="D226" s="56"/>
      <c r="E226" s="95">
        <f t="shared" si="113"/>
        <v>0</v>
      </c>
      <c r="F226" s="67">
        <f t="shared" si="146"/>
        <v>0</v>
      </c>
      <c r="G226" s="67">
        <f t="shared" si="146"/>
        <v>0</v>
      </c>
      <c r="H226" s="67">
        <f t="shared" si="146"/>
        <v>0</v>
      </c>
      <c r="I226" s="67">
        <f t="shared" si="146"/>
        <v>0</v>
      </c>
      <c r="J226" s="67">
        <f t="shared" si="146"/>
        <v>0</v>
      </c>
      <c r="K226" s="328"/>
    </row>
    <row r="227" spans="1:11" ht="22.5" thickBot="1">
      <c r="A227" s="325"/>
      <c r="B227" s="325"/>
      <c r="C227" s="74" t="s">
        <v>38</v>
      </c>
      <c r="D227" s="83"/>
      <c r="E227" s="95">
        <f t="shared" si="113"/>
        <v>0</v>
      </c>
      <c r="F227" s="67">
        <f t="shared" si="146"/>
        <v>0</v>
      </c>
      <c r="G227" s="67">
        <f t="shared" si="146"/>
        <v>0</v>
      </c>
      <c r="H227" s="67">
        <f t="shared" si="146"/>
        <v>0</v>
      </c>
      <c r="I227" s="67">
        <f t="shared" si="146"/>
        <v>0</v>
      </c>
      <c r="J227" s="67">
        <f t="shared" si="146"/>
        <v>0</v>
      </c>
      <c r="K227" s="328"/>
    </row>
    <row r="228" spans="1:11" ht="22.5" thickBot="1">
      <c r="A228" s="326"/>
      <c r="B228" s="326"/>
      <c r="C228" s="75" t="s">
        <v>211</v>
      </c>
      <c r="D228" s="58"/>
      <c r="E228" s="95">
        <f t="shared" si="113"/>
        <v>31769.500000000004</v>
      </c>
      <c r="F228" s="67">
        <f t="shared" si="146"/>
        <v>12530.400000000001</v>
      </c>
      <c r="G228" s="67">
        <f t="shared" si="146"/>
        <v>6885.4</v>
      </c>
      <c r="H228" s="67">
        <f t="shared" si="146"/>
        <v>12353.7</v>
      </c>
      <c r="I228" s="67">
        <f t="shared" si="146"/>
        <v>0</v>
      </c>
      <c r="J228" s="67">
        <f t="shared" si="146"/>
        <v>0</v>
      </c>
      <c r="K228" s="329"/>
    </row>
    <row r="229" spans="1:11" ht="15.75" customHeight="1" thickBot="1">
      <c r="A229" s="321" t="s">
        <v>202</v>
      </c>
      <c r="B229" s="321" t="s">
        <v>178</v>
      </c>
      <c r="C229" s="71" t="s">
        <v>8</v>
      </c>
      <c r="D229" s="321" t="s">
        <v>212</v>
      </c>
      <c r="E229" s="96">
        <f t="shared" si="113"/>
        <v>28776.582000000002</v>
      </c>
      <c r="F229" s="69">
        <f t="shared" ref="F229" si="147">F230+F231+F232+F233+F234</f>
        <v>11580.44</v>
      </c>
      <c r="G229" s="69">
        <f t="shared" ref="G229" si="148">G230+G231+G232+G233+G234</f>
        <v>5880.442</v>
      </c>
      <c r="H229" s="69">
        <f t="shared" ref="H229" si="149">H230+H231+H232+H233+H234</f>
        <v>11315.7</v>
      </c>
      <c r="I229" s="69">
        <f t="shared" ref="I229" si="150">I230+I231+I232+I233+I234</f>
        <v>0</v>
      </c>
      <c r="J229" s="69">
        <f t="shared" ref="J229" si="151">J230+J231+J232+J233+J234</f>
        <v>0</v>
      </c>
      <c r="K229" s="318" t="s">
        <v>218</v>
      </c>
    </row>
    <row r="230" spans="1:11" ht="22.5" thickBot="1">
      <c r="A230" s="322"/>
      <c r="B230" s="322"/>
      <c r="C230" s="14" t="s">
        <v>7</v>
      </c>
      <c r="D230" s="322"/>
      <c r="E230" s="96">
        <f t="shared" si="113"/>
        <v>0</v>
      </c>
      <c r="F230" s="64"/>
      <c r="G230" s="64"/>
      <c r="H230" s="64"/>
      <c r="I230" s="64"/>
      <c r="J230" s="64"/>
      <c r="K230" s="319"/>
    </row>
    <row r="231" spans="1:11" ht="15.75" thickBot="1">
      <c r="A231" s="322"/>
      <c r="B231" s="322"/>
      <c r="C231" s="14" t="s">
        <v>36</v>
      </c>
      <c r="D231" s="322"/>
      <c r="E231" s="96">
        <f t="shared" si="113"/>
        <v>0</v>
      </c>
      <c r="F231" s="64"/>
      <c r="G231" s="64"/>
      <c r="H231" s="64"/>
      <c r="I231" s="64"/>
      <c r="J231" s="64"/>
      <c r="K231" s="319"/>
    </row>
    <row r="232" spans="1:11" ht="15.75" thickBot="1">
      <c r="A232" s="322"/>
      <c r="B232" s="322"/>
      <c r="C232" s="14" t="s">
        <v>37</v>
      </c>
      <c r="D232" s="322"/>
      <c r="E232" s="96">
        <f t="shared" si="113"/>
        <v>0</v>
      </c>
      <c r="F232" s="64"/>
      <c r="G232" s="64"/>
      <c r="H232" s="64"/>
      <c r="I232" s="64"/>
      <c r="J232" s="64"/>
      <c r="K232" s="319"/>
    </row>
    <row r="233" spans="1:11" ht="22.5" thickBot="1">
      <c r="A233" s="322"/>
      <c r="B233" s="322"/>
      <c r="C233" s="14" t="s">
        <v>38</v>
      </c>
      <c r="D233" s="322"/>
      <c r="E233" s="96">
        <f t="shared" si="113"/>
        <v>0</v>
      </c>
      <c r="F233" s="64"/>
      <c r="G233" s="64"/>
      <c r="H233" s="64"/>
      <c r="I233" s="64"/>
      <c r="J233" s="64"/>
      <c r="K233" s="319"/>
    </row>
    <row r="234" spans="1:11" ht="22.5" thickBot="1">
      <c r="A234" s="323"/>
      <c r="B234" s="323"/>
      <c r="C234" s="14" t="s">
        <v>211</v>
      </c>
      <c r="D234" s="323"/>
      <c r="E234" s="96">
        <f t="shared" si="113"/>
        <v>28776.582000000002</v>
      </c>
      <c r="F234" s="64">
        <v>11580.44</v>
      </c>
      <c r="G234" s="98">
        <v>5880.442</v>
      </c>
      <c r="H234" s="64">
        <v>11315.7</v>
      </c>
      <c r="I234" s="64"/>
      <c r="J234" s="64"/>
      <c r="K234" s="320"/>
    </row>
    <row r="235" spans="1:11" ht="15.75" customHeight="1" thickBot="1">
      <c r="A235" s="321" t="s">
        <v>203</v>
      </c>
      <c r="B235" s="321" t="s">
        <v>179</v>
      </c>
      <c r="C235" s="71" t="s">
        <v>8</v>
      </c>
      <c r="D235" s="321" t="s">
        <v>212</v>
      </c>
      <c r="E235" s="96">
        <f t="shared" si="113"/>
        <v>0</v>
      </c>
      <c r="F235" s="69">
        <f t="shared" ref="F235" si="152">F236+F237+F238+F239+F240</f>
        <v>0</v>
      </c>
      <c r="G235" s="69">
        <f t="shared" ref="G235" si="153">G236+G237+G238+G239+G240</f>
        <v>0</v>
      </c>
      <c r="H235" s="69">
        <f t="shared" ref="H235" si="154">H236+H237+H238+H239+H240</f>
        <v>0</v>
      </c>
      <c r="I235" s="69">
        <f t="shared" ref="I235" si="155">I236+I237+I238+I239+I240</f>
        <v>0</v>
      </c>
      <c r="J235" s="69">
        <f t="shared" ref="J235" si="156">J236+J237+J238+J239+J240</f>
        <v>0</v>
      </c>
      <c r="K235" s="318" t="s">
        <v>218</v>
      </c>
    </row>
    <row r="236" spans="1:11" ht="22.5" thickBot="1">
      <c r="A236" s="322"/>
      <c r="B236" s="322"/>
      <c r="C236" s="14" t="s">
        <v>7</v>
      </c>
      <c r="D236" s="322"/>
      <c r="E236" s="96">
        <f t="shared" si="113"/>
        <v>0</v>
      </c>
      <c r="F236" s="64"/>
      <c r="G236" s="64"/>
      <c r="H236" s="64"/>
      <c r="I236" s="64"/>
      <c r="J236" s="64"/>
      <c r="K236" s="319"/>
    </row>
    <row r="237" spans="1:11" ht="15.75" thickBot="1">
      <c r="A237" s="322"/>
      <c r="B237" s="322"/>
      <c r="C237" s="14" t="s">
        <v>36</v>
      </c>
      <c r="D237" s="322"/>
      <c r="E237" s="96">
        <f t="shared" si="113"/>
        <v>0</v>
      </c>
      <c r="F237" s="64"/>
      <c r="G237" s="64"/>
      <c r="H237" s="64"/>
      <c r="I237" s="64"/>
      <c r="J237" s="64"/>
      <c r="K237" s="319"/>
    </row>
    <row r="238" spans="1:11" ht="15.75" thickBot="1">
      <c r="A238" s="322"/>
      <c r="B238" s="322"/>
      <c r="C238" s="14" t="s">
        <v>37</v>
      </c>
      <c r="D238" s="322"/>
      <c r="E238" s="96">
        <f t="shared" si="113"/>
        <v>0</v>
      </c>
      <c r="F238" s="64"/>
      <c r="G238" s="64"/>
      <c r="H238" s="64"/>
      <c r="I238" s="64"/>
      <c r="J238" s="64"/>
      <c r="K238" s="319"/>
    </row>
    <row r="239" spans="1:11" ht="22.5" thickBot="1">
      <c r="A239" s="322"/>
      <c r="B239" s="322"/>
      <c r="C239" s="14" t="s">
        <v>38</v>
      </c>
      <c r="D239" s="322"/>
      <c r="E239" s="96">
        <f t="shared" si="113"/>
        <v>0</v>
      </c>
      <c r="F239" s="64"/>
      <c r="G239" s="64"/>
      <c r="H239" s="64"/>
      <c r="I239" s="64"/>
      <c r="J239" s="64"/>
      <c r="K239" s="319"/>
    </row>
    <row r="240" spans="1:11" ht="22.5" thickBot="1">
      <c r="A240" s="323"/>
      <c r="B240" s="323"/>
      <c r="C240" s="14" t="s">
        <v>211</v>
      </c>
      <c r="D240" s="323"/>
      <c r="E240" s="96">
        <f t="shared" si="113"/>
        <v>0</v>
      </c>
      <c r="F240" s="64"/>
      <c r="G240" s="64"/>
      <c r="H240" s="64"/>
      <c r="I240" s="64"/>
      <c r="J240" s="64"/>
      <c r="K240" s="320"/>
    </row>
    <row r="241" spans="1:11" ht="15.75" customHeight="1" thickBot="1">
      <c r="A241" s="321" t="s">
        <v>204</v>
      </c>
      <c r="B241" s="321" t="s">
        <v>180</v>
      </c>
      <c r="C241" s="71" t="s">
        <v>8</v>
      </c>
      <c r="D241" s="321" t="s">
        <v>212</v>
      </c>
      <c r="E241" s="96">
        <f t="shared" si="113"/>
        <v>2130.9180000000001</v>
      </c>
      <c r="F241" s="69">
        <f t="shared" ref="F241" si="157">F242+F243+F244+F245+F246</f>
        <v>700.96</v>
      </c>
      <c r="G241" s="69">
        <f t="shared" ref="G241" si="158">G242+G243+G244+G245+G246</f>
        <v>700.95799999999997</v>
      </c>
      <c r="H241" s="69">
        <f t="shared" ref="H241" si="159">H242+H243+H244+H245+H246</f>
        <v>729</v>
      </c>
      <c r="I241" s="69">
        <f t="shared" ref="I241" si="160">I242+I243+I244+I245+I246</f>
        <v>0</v>
      </c>
      <c r="J241" s="69">
        <f t="shared" ref="J241" si="161">J242+J243+J244+J245+J246</f>
        <v>0</v>
      </c>
      <c r="K241" s="318" t="s">
        <v>218</v>
      </c>
    </row>
    <row r="242" spans="1:11" ht="22.5" thickBot="1">
      <c r="A242" s="322"/>
      <c r="B242" s="322"/>
      <c r="C242" s="14" t="s">
        <v>7</v>
      </c>
      <c r="D242" s="322"/>
      <c r="E242" s="96">
        <f t="shared" si="113"/>
        <v>0</v>
      </c>
      <c r="F242" s="64"/>
      <c r="G242" s="64"/>
      <c r="H242" s="64"/>
      <c r="I242" s="64"/>
      <c r="J242" s="64"/>
      <c r="K242" s="319"/>
    </row>
    <row r="243" spans="1:11" ht="15.75" thickBot="1">
      <c r="A243" s="322"/>
      <c r="B243" s="322"/>
      <c r="C243" s="14" t="s">
        <v>36</v>
      </c>
      <c r="D243" s="322"/>
      <c r="E243" s="96">
        <f t="shared" si="113"/>
        <v>0</v>
      </c>
      <c r="F243" s="64"/>
      <c r="G243" s="64"/>
      <c r="H243" s="64"/>
      <c r="I243" s="64"/>
      <c r="J243" s="64"/>
      <c r="K243" s="319"/>
    </row>
    <row r="244" spans="1:11" ht="15.75" thickBot="1">
      <c r="A244" s="322"/>
      <c r="B244" s="322"/>
      <c r="C244" s="14" t="s">
        <v>37</v>
      </c>
      <c r="D244" s="322"/>
      <c r="E244" s="96">
        <f t="shared" si="113"/>
        <v>0</v>
      </c>
      <c r="F244" s="64"/>
      <c r="G244" s="64"/>
      <c r="H244" s="64"/>
      <c r="I244" s="64"/>
      <c r="J244" s="64"/>
      <c r="K244" s="319"/>
    </row>
    <row r="245" spans="1:11" ht="22.5" thickBot="1">
      <c r="A245" s="322"/>
      <c r="B245" s="322"/>
      <c r="C245" s="14" t="s">
        <v>38</v>
      </c>
      <c r="D245" s="322"/>
      <c r="E245" s="96">
        <f t="shared" si="113"/>
        <v>0</v>
      </c>
      <c r="F245" s="64"/>
      <c r="G245" s="64"/>
      <c r="H245" s="64"/>
      <c r="I245" s="64"/>
      <c r="J245" s="64"/>
      <c r="K245" s="319"/>
    </row>
    <row r="246" spans="1:11" ht="22.5" thickBot="1">
      <c r="A246" s="323"/>
      <c r="B246" s="323"/>
      <c r="C246" s="14" t="s">
        <v>211</v>
      </c>
      <c r="D246" s="323"/>
      <c r="E246" s="96">
        <f t="shared" si="113"/>
        <v>2130.9180000000001</v>
      </c>
      <c r="F246" s="64">
        <v>700.96</v>
      </c>
      <c r="G246" s="98">
        <v>700.95799999999997</v>
      </c>
      <c r="H246" s="98">
        <v>729</v>
      </c>
      <c r="I246" s="64"/>
      <c r="J246" s="64"/>
      <c r="K246" s="320"/>
    </row>
    <row r="247" spans="1:11" ht="15.75" customHeight="1" thickBot="1">
      <c r="A247" s="321" t="s">
        <v>205</v>
      </c>
      <c r="B247" s="321" t="s">
        <v>179</v>
      </c>
      <c r="C247" s="71" t="s">
        <v>8</v>
      </c>
      <c r="D247" s="321" t="s">
        <v>212</v>
      </c>
      <c r="E247" s="96">
        <f t="shared" si="113"/>
        <v>0</v>
      </c>
      <c r="F247" s="69">
        <f t="shared" ref="F247" si="162">F248+F249+F250+F251+F252</f>
        <v>0</v>
      </c>
      <c r="G247" s="69">
        <f t="shared" ref="G247" si="163">G248+G249+G250+G251+G252</f>
        <v>0</v>
      </c>
      <c r="H247" s="69">
        <f t="shared" ref="H247" si="164">H248+H249+H250+H251+H252</f>
        <v>0</v>
      </c>
      <c r="I247" s="69">
        <f t="shared" ref="I247" si="165">I248+I249+I250+I251+I252</f>
        <v>0</v>
      </c>
      <c r="J247" s="69">
        <f t="shared" ref="J247" si="166">J248+J249+J250+J251+J252</f>
        <v>0</v>
      </c>
      <c r="K247" s="318" t="s">
        <v>218</v>
      </c>
    </row>
    <row r="248" spans="1:11" ht="22.5" thickBot="1">
      <c r="A248" s="322"/>
      <c r="B248" s="322"/>
      <c r="C248" s="14" t="s">
        <v>7</v>
      </c>
      <c r="D248" s="322"/>
      <c r="E248" s="96">
        <f t="shared" ref="E248:E311" si="167">F248+G248+H248</f>
        <v>0</v>
      </c>
      <c r="F248" s="64"/>
      <c r="G248" s="64"/>
      <c r="H248" s="64"/>
      <c r="I248" s="64"/>
      <c r="J248" s="64"/>
      <c r="K248" s="319"/>
    </row>
    <row r="249" spans="1:11" ht="15.75" thickBot="1">
      <c r="A249" s="322"/>
      <c r="B249" s="322"/>
      <c r="C249" s="14" t="s">
        <v>36</v>
      </c>
      <c r="D249" s="322"/>
      <c r="E249" s="96">
        <f t="shared" si="167"/>
        <v>0</v>
      </c>
      <c r="F249" s="64"/>
      <c r="G249" s="64"/>
      <c r="H249" s="64"/>
      <c r="I249" s="64"/>
      <c r="J249" s="64"/>
      <c r="K249" s="319"/>
    </row>
    <row r="250" spans="1:11" ht="15.75" thickBot="1">
      <c r="A250" s="322"/>
      <c r="B250" s="322"/>
      <c r="C250" s="14" t="s">
        <v>37</v>
      </c>
      <c r="D250" s="322"/>
      <c r="E250" s="96">
        <f t="shared" si="167"/>
        <v>0</v>
      </c>
      <c r="F250" s="64"/>
      <c r="G250" s="64"/>
      <c r="H250" s="64"/>
      <c r="I250" s="64"/>
      <c r="J250" s="64"/>
      <c r="K250" s="319"/>
    </row>
    <row r="251" spans="1:11" ht="22.5" thickBot="1">
      <c r="A251" s="322"/>
      <c r="B251" s="322"/>
      <c r="C251" s="14" t="s">
        <v>38</v>
      </c>
      <c r="D251" s="322"/>
      <c r="E251" s="96">
        <f t="shared" si="167"/>
        <v>0</v>
      </c>
      <c r="F251" s="64"/>
      <c r="G251" s="64"/>
      <c r="H251" s="64"/>
      <c r="I251" s="64"/>
      <c r="J251" s="64"/>
      <c r="K251" s="319"/>
    </row>
    <row r="252" spans="1:11" ht="22.5" thickBot="1">
      <c r="A252" s="323"/>
      <c r="B252" s="323"/>
      <c r="C252" s="14" t="s">
        <v>211</v>
      </c>
      <c r="D252" s="323"/>
      <c r="E252" s="96">
        <f t="shared" si="167"/>
        <v>0</v>
      </c>
      <c r="F252" s="64"/>
      <c r="G252" s="64"/>
      <c r="H252" s="64"/>
      <c r="I252" s="64"/>
      <c r="J252" s="64"/>
      <c r="K252" s="320"/>
    </row>
    <row r="253" spans="1:11" ht="15.75" customHeight="1" thickBot="1">
      <c r="A253" s="321" t="s">
        <v>139</v>
      </c>
      <c r="B253" s="321" t="s">
        <v>181</v>
      </c>
      <c r="C253" s="71" t="s">
        <v>8</v>
      </c>
      <c r="D253" s="321" t="s">
        <v>212</v>
      </c>
      <c r="E253" s="96">
        <f t="shared" si="167"/>
        <v>862</v>
      </c>
      <c r="F253" s="69">
        <f t="shared" ref="F253" si="168">F254+F255+F256+F257+F258</f>
        <v>249</v>
      </c>
      <c r="G253" s="69">
        <f t="shared" ref="G253" si="169">G254+G255+G256+G257+G258</f>
        <v>304</v>
      </c>
      <c r="H253" s="69">
        <f t="shared" ref="H253" si="170">H254+H255+H256+H257+H258</f>
        <v>309</v>
      </c>
      <c r="I253" s="69">
        <f t="shared" ref="I253" si="171">I254+I255+I256+I257+I258</f>
        <v>0</v>
      </c>
      <c r="J253" s="69">
        <f t="shared" ref="J253" si="172">J254+J255+J256+J257+J258</f>
        <v>0</v>
      </c>
      <c r="K253" s="318" t="s">
        <v>218</v>
      </c>
    </row>
    <row r="254" spans="1:11" ht="22.5" thickBot="1">
      <c r="A254" s="322"/>
      <c r="B254" s="322"/>
      <c r="C254" s="14" t="s">
        <v>7</v>
      </c>
      <c r="D254" s="322"/>
      <c r="E254" s="96">
        <f t="shared" si="167"/>
        <v>0</v>
      </c>
      <c r="F254" s="64"/>
      <c r="G254" s="64"/>
      <c r="H254" s="64"/>
      <c r="I254" s="64"/>
      <c r="J254" s="64"/>
      <c r="K254" s="319"/>
    </row>
    <row r="255" spans="1:11" ht="15.75" thickBot="1">
      <c r="A255" s="322"/>
      <c r="B255" s="322"/>
      <c r="C255" s="14" t="s">
        <v>36</v>
      </c>
      <c r="D255" s="322"/>
      <c r="E255" s="96">
        <f t="shared" si="167"/>
        <v>0</v>
      </c>
      <c r="F255" s="64"/>
      <c r="G255" s="64"/>
      <c r="H255" s="64"/>
      <c r="I255" s="64"/>
      <c r="J255" s="64"/>
      <c r="K255" s="319"/>
    </row>
    <row r="256" spans="1:11" ht="15.75" thickBot="1">
      <c r="A256" s="322"/>
      <c r="B256" s="322"/>
      <c r="C256" s="14" t="s">
        <v>37</v>
      </c>
      <c r="D256" s="322"/>
      <c r="E256" s="96">
        <f t="shared" si="167"/>
        <v>0</v>
      </c>
      <c r="F256" s="64"/>
      <c r="G256" s="64"/>
      <c r="H256" s="64"/>
      <c r="I256" s="64"/>
      <c r="J256" s="64"/>
      <c r="K256" s="319"/>
    </row>
    <row r="257" spans="1:11" ht="22.5" thickBot="1">
      <c r="A257" s="322"/>
      <c r="B257" s="322"/>
      <c r="C257" s="14" t="s">
        <v>38</v>
      </c>
      <c r="D257" s="322"/>
      <c r="E257" s="96">
        <f t="shared" si="167"/>
        <v>0</v>
      </c>
      <c r="F257" s="64"/>
      <c r="G257" s="64"/>
      <c r="H257" s="64"/>
      <c r="I257" s="64"/>
      <c r="J257" s="64"/>
      <c r="K257" s="319"/>
    </row>
    <row r="258" spans="1:11" ht="22.5" thickBot="1">
      <c r="A258" s="323"/>
      <c r="B258" s="323"/>
      <c r="C258" s="14" t="s">
        <v>211</v>
      </c>
      <c r="D258" s="323"/>
      <c r="E258" s="96">
        <f t="shared" si="167"/>
        <v>862</v>
      </c>
      <c r="F258" s="64">
        <v>249</v>
      </c>
      <c r="G258" s="98">
        <f>140+164</f>
        <v>304</v>
      </c>
      <c r="H258" s="98">
        <f>145+164</f>
        <v>309</v>
      </c>
      <c r="I258" s="64"/>
      <c r="J258" s="64"/>
      <c r="K258" s="320"/>
    </row>
    <row r="259" spans="1:11" ht="15.75" customHeight="1" thickBot="1">
      <c r="A259" s="321" t="s">
        <v>142</v>
      </c>
      <c r="B259" s="321" t="s">
        <v>179</v>
      </c>
      <c r="C259" s="71" t="s">
        <v>8</v>
      </c>
      <c r="D259" s="321" t="s">
        <v>212</v>
      </c>
      <c r="E259" s="96">
        <f t="shared" si="167"/>
        <v>0</v>
      </c>
      <c r="F259" s="69">
        <f t="shared" ref="F259" si="173">F260+F261+F262+F263+F264</f>
        <v>0</v>
      </c>
      <c r="G259" s="69">
        <f t="shared" ref="G259" si="174">G260+G261+G262+G263+G264</f>
        <v>0</v>
      </c>
      <c r="H259" s="69">
        <f t="shared" ref="H259" si="175">H260+H261+H262+H263+H264</f>
        <v>0</v>
      </c>
      <c r="I259" s="69">
        <f t="shared" ref="I259" si="176">I260+I261+I262+I263+I264</f>
        <v>0</v>
      </c>
      <c r="J259" s="69">
        <f t="shared" ref="J259" si="177">J260+J261+J262+J263+J264</f>
        <v>0</v>
      </c>
      <c r="K259" s="318" t="s">
        <v>218</v>
      </c>
    </row>
    <row r="260" spans="1:11" ht="22.5" thickBot="1">
      <c r="A260" s="322"/>
      <c r="B260" s="322"/>
      <c r="C260" s="14" t="s">
        <v>7</v>
      </c>
      <c r="D260" s="322"/>
      <c r="E260" s="96">
        <f t="shared" si="167"/>
        <v>0</v>
      </c>
      <c r="F260" s="64"/>
      <c r="G260" s="64"/>
      <c r="H260" s="64"/>
      <c r="I260" s="64"/>
      <c r="J260" s="64"/>
      <c r="K260" s="319"/>
    </row>
    <row r="261" spans="1:11" ht="15.75" thickBot="1">
      <c r="A261" s="322"/>
      <c r="B261" s="322"/>
      <c r="C261" s="14" t="s">
        <v>36</v>
      </c>
      <c r="D261" s="322"/>
      <c r="E261" s="96">
        <f t="shared" si="167"/>
        <v>0</v>
      </c>
      <c r="F261" s="64"/>
      <c r="G261" s="64"/>
      <c r="H261" s="64"/>
      <c r="I261" s="64"/>
      <c r="J261" s="64"/>
      <c r="K261" s="319"/>
    </row>
    <row r="262" spans="1:11" ht="15.75" thickBot="1">
      <c r="A262" s="322"/>
      <c r="B262" s="322"/>
      <c r="C262" s="14" t="s">
        <v>37</v>
      </c>
      <c r="D262" s="322"/>
      <c r="E262" s="96">
        <f t="shared" si="167"/>
        <v>0</v>
      </c>
      <c r="F262" s="64"/>
      <c r="G262" s="64"/>
      <c r="H262" s="64"/>
      <c r="I262" s="64"/>
      <c r="J262" s="64"/>
      <c r="K262" s="319"/>
    </row>
    <row r="263" spans="1:11" ht="22.5" thickBot="1">
      <c r="A263" s="322"/>
      <c r="B263" s="322"/>
      <c r="C263" s="14" t="s">
        <v>38</v>
      </c>
      <c r="D263" s="322"/>
      <c r="E263" s="96">
        <f t="shared" si="167"/>
        <v>0</v>
      </c>
      <c r="F263" s="64"/>
      <c r="G263" s="64"/>
      <c r="H263" s="64"/>
      <c r="I263" s="64"/>
      <c r="J263" s="64"/>
      <c r="K263" s="319"/>
    </row>
    <row r="264" spans="1:11" ht="22.5" thickBot="1">
      <c r="A264" s="323"/>
      <c r="B264" s="323"/>
      <c r="C264" s="14" t="s">
        <v>211</v>
      </c>
      <c r="D264" s="323"/>
      <c r="E264" s="96">
        <f t="shared" si="167"/>
        <v>0</v>
      </c>
      <c r="F264" s="64"/>
      <c r="G264" s="64"/>
      <c r="H264" s="64"/>
      <c r="I264" s="64"/>
      <c r="J264" s="64"/>
      <c r="K264" s="320"/>
    </row>
    <row r="265" spans="1:11" ht="15.75" customHeight="1" thickBot="1">
      <c r="A265" s="321" t="s">
        <v>143</v>
      </c>
      <c r="B265" s="321" t="s">
        <v>262</v>
      </c>
      <c r="C265" s="71" t="s">
        <v>8</v>
      </c>
      <c r="D265" s="321" t="s">
        <v>212</v>
      </c>
      <c r="E265" s="96">
        <f t="shared" si="167"/>
        <v>8816.1899999999987</v>
      </c>
      <c r="F265" s="69">
        <f t="shared" ref="F265" si="178">F266+F267+F268+F269+F270</f>
        <v>4001.99</v>
      </c>
      <c r="G265" s="69">
        <f t="shared" ref="G265" si="179">G266+G267+G268+G269+G270</f>
        <v>4814.2</v>
      </c>
      <c r="H265" s="69">
        <f t="shared" ref="H265" si="180">H266+H267+H268+H269+H270</f>
        <v>0</v>
      </c>
      <c r="I265" s="69">
        <f t="shared" ref="I265" si="181">I266+I267+I268+I269+I270</f>
        <v>0</v>
      </c>
      <c r="J265" s="69">
        <f t="shared" ref="J265" si="182">J266+J267+J268+J269+J270</f>
        <v>0</v>
      </c>
      <c r="K265" s="318" t="s">
        <v>218</v>
      </c>
    </row>
    <row r="266" spans="1:11" ht="22.5" thickBot="1">
      <c r="A266" s="322"/>
      <c r="B266" s="322"/>
      <c r="C266" s="14" t="s">
        <v>7</v>
      </c>
      <c r="D266" s="322"/>
      <c r="E266" s="96">
        <f t="shared" si="167"/>
        <v>0</v>
      </c>
      <c r="F266" s="64"/>
      <c r="G266" s="64"/>
      <c r="H266" s="64"/>
      <c r="I266" s="64"/>
      <c r="J266" s="64"/>
      <c r="K266" s="319"/>
    </row>
    <row r="267" spans="1:11" ht="15.75" thickBot="1">
      <c r="A267" s="322"/>
      <c r="B267" s="322"/>
      <c r="C267" s="14" t="s">
        <v>36</v>
      </c>
      <c r="D267" s="322"/>
      <c r="E267" s="96">
        <f t="shared" si="167"/>
        <v>8816.1899999999987</v>
      </c>
      <c r="F267" s="64">
        <v>4001.99</v>
      </c>
      <c r="G267" s="64">
        <v>4814.2</v>
      </c>
      <c r="H267" s="64"/>
      <c r="I267" s="64"/>
      <c r="J267" s="64"/>
      <c r="K267" s="319"/>
    </row>
    <row r="268" spans="1:11" ht="15.75" thickBot="1">
      <c r="A268" s="322"/>
      <c r="B268" s="322"/>
      <c r="C268" s="14" t="s">
        <v>37</v>
      </c>
      <c r="D268" s="322"/>
      <c r="E268" s="96">
        <f t="shared" si="167"/>
        <v>0</v>
      </c>
      <c r="F268" s="64"/>
      <c r="G268" s="64"/>
      <c r="H268" s="64"/>
      <c r="I268" s="64"/>
      <c r="J268" s="64"/>
      <c r="K268" s="319"/>
    </row>
    <row r="269" spans="1:11" ht="22.5" thickBot="1">
      <c r="A269" s="322"/>
      <c r="B269" s="322"/>
      <c r="C269" s="14" t="s">
        <v>38</v>
      </c>
      <c r="D269" s="322"/>
      <c r="E269" s="96">
        <f t="shared" si="167"/>
        <v>0</v>
      </c>
      <c r="F269" s="64"/>
      <c r="G269" s="64"/>
      <c r="H269" s="64"/>
      <c r="I269" s="64"/>
      <c r="J269" s="64"/>
      <c r="K269" s="319"/>
    </row>
    <row r="270" spans="1:11" ht="22.5" thickBot="1">
      <c r="A270" s="323"/>
      <c r="B270" s="323"/>
      <c r="C270" s="14" t="s">
        <v>211</v>
      </c>
      <c r="D270" s="323"/>
      <c r="E270" s="96">
        <f t="shared" si="167"/>
        <v>0</v>
      </c>
      <c r="F270" s="64">
        <v>0</v>
      </c>
      <c r="G270" s="64">
        <v>0</v>
      </c>
      <c r="H270" s="64">
        <v>0</v>
      </c>
      <c r="I270" s="64"/>
      <c r="J270" s="64"/>
      <c r="K270" s="320"/>
    </row>
    <row r="271" spans="1:11" ht="15.75" customHeight="1" thickBot="1">
      <c r="A271" s="321" t="s">
        <v>206</v>
      </c>
      <c r="B271" s="321" t="s">
        <v>263</v>
      </c>
      <c r="C271" s="71" t="s">
        <v>8</v>
      </c>
      <c r="D271" s="321" t="s">
        <v>212</v>
      </c>
      <c r="E271" s="96">
        <f t="shared" si="167"/>
        <v>499.61</v>
      </c>
      <c r="F271" s="69">
        <f t="shared" ref="F271" si="183">F272+F273+F274+F275+F276</f>
        <v>499.61</v>
      </c>
      <c r="G271" s="69">
        <f t="shared" ref="G271" si="184">G272+G273+G274+G275+G276</f>
        <v>0</v>
      </c>
      <c r="H271" s="69">
        <f t="shared" ref="H271" si="185">H272+H273+H274+H275+H276</f>
        <v>0</v>
      </c>
      <c r="I271" s="69">
        <f t="shared" ref="I271" si="186">I272+I273+I274+I275+I276</f>
        <v>0</v>
      </c>
      <c r="J271" s="69">
        <f t="shared" ref="J271" si="187">J272+J273+J274+J275+J276</f>
        <v>0</v>
      </c>
      <c r="K271" s="318" t="s">
        <v>218</v>
      </c>
    </row>
    <row r="272" spans="1:11" ht="22.5" thickBot="1">
      <c r="A272" s="322"/>
      <c r="B272" s="322"/>
      <c r="C272" s="14" t="s">
        <v>7</v>
      </c>
      <c r="D272" s="322"/>
      <c r="E272" s="96">
        <f t="shared" si="167"/>
        <v>0</v>
      </c>
      <c r="F272" s="64"/>
      <c r="G272" s="64"/>
      <c r="H272" s="64"/>
      <c r="I272" s="64"/>
      <c r="J272" s="64"/>
      <c r="K272" s="319"/>
    </row>
    <row r="273" spans="1:11" ht="15.75" thickBot="1">
      <c r="A273" s="322"/>
      <c r="B273" s="322"/>
      <c r="C273" s="14" t="s">
        <v>36</v>
      </c>
      <c r="D273" s="322"/>
      <c r="E273" s="96">
        <f t="shared" si="167"/>
        <v>499.61</v>
      </c>
      <c r="F273" s="64">
        <v>499.61</v>
      </c>
      <c r="G273" s="64"/>
      <c r="H273" s="64"/>
      <c r="I273" s="64"/>
      <c r="J273" s="64"/>
      <c r="K273" s="319"/>
    </row>
    <row r="274" spans="1:11" ht="15.75" thickBot="1">
      <c r="A274" s="322"/>
      <c r="B274" s="322"/>
      <c r="C274" s="14" t="s">
        <v>37</v>
      </c>
      <c r="D274" s="322"/>
      <c r="E274" s="96">
        <f t="shared" si="167"/>
        <v>0</v>
      </c>
      <c r="F274" s="64"/>
      <c r="G274" s="64"/>
      <c r="H274" s="64"/>
      <c r="I274" s="64"/>
      <c r="J274" s="64"/>
      <c r="K274" s="319"/>
    </row>
    <row r="275" spans="1:11" ht="22.5" thickBot="1">
      <c r="A275" s="322"/>
      <c r="B275" s="322"/>
      <c r="C275" s="14" t="s">
        <v>38</v>
      </c>
      <c r="D275" s="322"/>
      <c r="E275" s="96">
        <f t="shared" si="167"/>
        <v>0</v>
      </c>
      <c r="F275" s="64"/>
      <c r="G275" s="64"/>
      <c r="H275" s="64"/>
      <c r="I275" s="64"/>
      <c r="J275" s="64"/>
      <c r="K275" s="319"/>
    </row>
    <row r="276" spans="1:11" ht="22.5" thickBot="1">
      <c r="A276" s="323"/>
      <c r="B276" s="323"/>
      <c r="C276" s="14" t="s">
        <v>211</v>
      </c>
      <c r="D276" s="323"/>
      <c r="E276" s="96">
        <f t="shared" si="167"/>
        <v>0</v>
      </c>
      <c r="F276" s="64"/>
      <c r="G276" s="64"/>
      <c r="H276" s="64"/>
      <c r="I276" s="64"/>
      <c r="J276" s="64"/>
      <c r="K276" s="320"/>
    </row>
    <row r="277" spans="1:11" ht="15.75" customHeight="1" thickBot="1">
      <c r="A277" s="324" t="s">
        <v>4</v>
      </c>
      <c r="B277" s="324" t="s">
        <v>453</v>
      </c>
      <c r="C277" s="76" t="s">
        <v>8</v>
      </c>
      <c r="D277" s="57" t="s">
        <v>175</v>
      </c>
      <c r="E277" s="95">
        <f t="shared" si="167"/>
        <v>5357.67</v>
      </c>
      <c r="F277" s="73">
        <f>F283+F289+F301+F307+F313+F295</f>
        <v>2197.67</v>
      </c>
      <c r="G277" s="73">
        <f t="shared" ref="G277:J277" si="188">G283+G289+G301+G307+G313+G295</f>
        <v>1580</v>
      </c>
      <c r="H277" s="73">
        <f t="shared" si="188"/>
        <v>1580</v>
      </c>
      <c r="I277" s="73">
        <f t="shared" si="188"/>
        <v>0</v>
      </c>
      <c r="J277" s="73">
        <f t="shared" si="188"/>
        <v>0</v>
      </c>
      <c r="K277" s="327"/>
    </row>
    <row r="278" spans="1:11" ht="22.5" thickBot="1">
      <c r="A278" s="325"/>
      <c r="B278" s="325"/>
      <c r="C278" s="74" t="s">
        <v>7</v>
      </c>
      <c r="D278" s="55" t="s">
        <v>176</v>
      </c>
      <c r="E278" s="95">
        <f t="shared" si="167"/>
        <v>0</v>
      </c>
      <c r="F278" s="67">
        <f>F284+F290+F302+F308+F314+F296</f>
        <v>0</v>
      </c>
      <c r="G278" s="67">
        <f t="shared" ref="G278:J278" si="189">G284+G290+G302+G308+G314+G296</f>
        <v>0</v>
      </c>
      <c r="H278" s="67">
        <f t="shared" si="189"/>
        <v>0</v>
      </c>
      <c r="I278" s="67">
        <f t="shared" si="189"/>
        <v>0</v>
      </c>
      <c r="J278" s="67">
        <f t="shared" si="189"/>
        <v>0</v>
      </c>
      <c r="K278" s="328"/>
    </row>
    <row r="279" spans="1:11" ht="15.75" thickBot="1">
      <c r="A279" s="325"/>
      <c r="B279" s="325"/>
      <c r="C279" s="74" t="s">
        <v>36</v>
      </c>
      <c r="D279" s="56"/>
      <c r="E279" s="95">
        <f t="shared" si="167"/>
        <v>0</v>
      </c>
      <c r="F279" s="67">
        <f t="shared" ref="F279:J279" si="190">F285+F291+F303+F309+F315+F297</f>
        <v>0</v>
      </c>
      <c r="G279" s="67">
        <f t="shared" si="190"/>
        <v>0</v>
      </c>
      <c r="H279" s="67">
        <f t="shared" si="190"/>
        <v>0</v>
      </c>
      <c r="I279" s="67">
        <f t="shared" si="190"/>
        <v>0</v>
      </c>
      <c r="J279" s="67">
        <f t="shared" si="190"/>
        <v>0</v>
      </c>
      <c r="K279" s="328"/>
    </row>
    <row r="280" spans="1:11" ht="15.75" thickBot="1">
      <c r="A280" s="325"/>
      <c r="B280" s="325"/>
      <c r="C280" s="74" t="s">
        <v>37</v>
      </c>
      <c r="D280" s="56"/>
      <c r="E280" s="95">
        <f t="shared" si="167"/>
        <v>78.739999999999995</v>
      </c>
      <c r="F280" s="67">
        <f t="shared" ref="F280:J280" si="191">F286+F292+F304+F310+F316+F298</f>
        <v>78.739999999999995</v>
      </c>
      <c r="G280" s="67">
        <f t="shared" si="191"/>
        <v>0</v>
      </c>
      <c r="H280" s="67">
        <f t="shared" si="191"/>
        <v>0</v>
      </c>
      <c r="I280" s="67">
        <f t="shared" si="191"/>
        <v>0</v>
      </c>
      <c r="J280" s="67">
        <f t="shared" si="191"/>
        <v>0</v>
      </c>
      <c r="K280" s="328"/>
    </row>
    <row r="281" spans="1:11" ht="22.5" thickBot="1">
      <c r="A281" s="325"/>
      <c r="B281" s="325"/>
      <c r="C281" s="74" t="s">
        <v>38</v>
      </c>
      <c r="D281" s="56"/>
      <c r="E281" s="95">
        <f t="shared" si="167"/>
        <v>0</v>
      </c>
      <c r="F281" s="67">
        <f t="shared" ref="F281:J281" si="192">F287+F293+F305+F311+F317+F299</f>
        <v>0</v>
      </c>
      <c r="G281" s="67">
        <f t="shared" si="192"/>
        <v>0</v>
      </c>
      <c r="H281" s="67">
        <f t="shared" si="192"/>
        <v>0</v>
      </c>
      <c r="I281" s="67">
        <f t="shared" si="192"/>
        <v>0</v>
      </c>
      <c r="J281" s="67">
        <f t="shared" si="192"/>
        <v>0</v>
      </c>
      <c r="K281" s="328"/>
    </row>
    <row r="282" spans="1:11" ht="22.5" thickBot="1">
      <c r="A282" s="326"/>
      <c r="B282" s="326"/>
      <c r="C282" s="75" t="s">
        <v>211</v>
      </c>
      <c r="D282" s="58"/>
      <c r="E282" s="95">
        <f t="shared" si="167"/>
        <v>5278.93</v>
      </c>
      <c r="F282" s="67">
        <f>F288+F294+F306+F312+F318+F300</f>
        <v>2118.9300000000003</v>
      </c>
      <c r="G282" s="67">
        <f t="shared" ref="G282:J282" si="193">G288+G294+G306+G312+G318+G300</f>
        <v>1580</v>
      </c>
      <c r="H282" s="67">
        <f t="shared" si="193"/>
        <v>1580</v>
      </c>
      <c r="I282" s="67">
        <f t="shared" si="193"/>
        <v>0</v>
      </c>
      <c r="J282" s="67">
        <f t="shared" si="193"/>
        <v>0</v>
      </c>
      <c r="K282" s="329"/>
    </row>
    <row r="283" spans="1:11" ht="15.75" customHeight="1" thickBot="1">
      <c r="A283" s="321" t="s">
        <v>207</v>
      </c>
      <c r="B283" s="321" t="s">
        <v>252</v>
      </c>
      <c r="C283" s="71" t="s">
        <v>8</v>
      </c>
      <c r="D283" s="321" t="s">
        <v>212</v>
      </c>
      <c r="E283" s="96">
        <f t="shared" si="167"/>
        <v>2700</v>
      </c>
      <c r="F283" s="69">
        <f t="shared" ref="F283" si="194">F284+F285+F286+F287+F288</f>
        <v>900</v>
      </c>
      <c r="G283" s="69">
        <f t="shared" ref="G283" si="195">G284+G285+G286+G287+G288</f>
        <v>900</v>
      </c>
      <c r="H283" s="69">
        <f t="shared" ref="H283" si="196">H284+H285+H286+H287+H288</f>
        <v>900</v>
      </c>
      <c r="I283" s="69">
        <f t="shared" ref="I283" si="197">I284+I285+I286+I287+I288</f>
        <v>0</v>
      </c>
      <c r="J283" s="69">
        <f t="shared" ref="J283" si="198">J284+J285+J286+J287+J288</f>
        <v>0</v>
      </c>
      <c r="K283" s="318" t="s">
        <v>218</v>
      </c>
    </row>
    <row r="284" spans="1:11" ht="22.5" thickBot="1">
      <c r="A284" s="322"/>
      <c r="B284" s="322"/>
      <c r="C284" s="14" t="s">
        <v>7</v>
      </c>
      <c r="D284" s="322"/>
      <c r="E284" s="96">
        <f t="shared" si="167"/>
        <v>0</v>
      </c>
      <c r="F284" s="64"/>
      <c r="G284" s="64"/>
      <c r="H284" s="64"/>
      <c r="I284" s="64"/>
      <c r="J284" s="64"/>
      <c r="K284" s="319"/>
    </row>
    <row r="285" spans="1:11" ht="15.75" thickBot="1">
      <c r="A285" s="322"/>
      <c r="B285" s="322"/>
      <c r="C285" s="14" t="s">
        <v>36</v>
      </c>
      <c r="D285" s="322"/>
      <c r="E285" s="96">
        <f t="shared" si="167"/>
        <v>0</v>
      </c>
      <c r="F285" s="64"/>
      <c r="G285" s="64"/>
      <c r="H285" s="64"/>
      <c r="I285" s="64"/>
      <c r="J285" s="64"/>
      <c r="K285" s="319"/>
    </row>
    <row r="286" spans="1:11" ht="15.75" thickBot="1">
      <c r="A286" s="322"/>
      <c r="B286" s="322"/>
      <c r="C286" s="14" t="s">
        <v>37</v>
      </c>
      <c r="D286" s="322"/>
      <c r="E286" s="96">
        <f t="shared" si="167"/>
        <v>0</v>
      </c>
      <c r="F286" s="64"/>
      <c r="G286" s="64"/>
      <c r="H286" s="64"/>
      <c r="I286" s="64"/>
      <c r="J286" s="64"/>
      <c r="K286" s="319"/>
    </row>
    <row r="287" spans="1:11" ht="22.5" thickBot="1">
      <c r="A287" s="322"/>
      <c r="B287" s="322"/>
      <c r="C287" s="14" t="s">
        <v>38</v>
      </c>
      <c r="D287" s="322"/>
      <c r="E287" s="96">
        <f t="shared" si="167"/>
        <v>0</v>
      </c>
      <c r="F287" s="64"/>
      <c r="G287" s="64"/>
      <c r="H287" s="64"/>
      <c r="I287" s="64"/>
      <c r="J287" s="64"/>
      <c r="K287" s="319"/>
    </row>
    <row r="288" spans="1:11" ht="22.5" thickBot="1">
      <c r="A288" s="323"/>
      <c r="B288" s="323"/>
      <c r="C288" s="14" t="s">
        <v>211</v>
      </c>
      <c r="D288" s="323"/>
      <c r="E288" s="96">
        <f t="shared" si="167"/>
        <v>2700</v>
      </c>
      <c r="F288" s="64">
        <v>900</v>
      </c>
      <c r="G288" s="98">
        <v>900</v>
      </c>
      <c r="H288" s="98">
        <v>900</v>
      </c>
      <c r="I288" s="64"/>
      <c r="J288" s="64"/>
      <c r="K288" s="320"/>
    </row>
    <row r="289" spans="1:11" ht="15.75" customHeight="1" thickBot="1">
      <c r="A289" s="321" t="s">
        <v>148</v>
      </c>
      <c r="B289" s="321" t="s">
        <v>253</v>
      </c>
      <c r="C289" s="71" t="s">
        <v>8</v>
      </c>
      <c r="D289" s="321" t="s">
        <v>212</v>
      </c>
      <c r="E289" s="96">
        <f t="shared" si="167"/>
        <v>300</v>
      </c>
      <c r="F289" s="69">
        <f t="shared" ref="F289" si="199">F290+F291+F292+F293+F294</f>
        <v>100</v>
      </c>
      <c r="G289" s="69">
        <f t="shared" ref="G289" si="200">G290+G291+G292+G293+G294</f>
        <v>100</v>
      </c>
      <c r="H289" s="69">
        <f t="shared" ref="H289" si="201">H290+H291+H292+H293+H294</f>
        <v>100</v>
      </c>
      <c r="I289" s="69">
        <f t="shared" ref="I289" si="202">I290+I291+I292+I293+I294</f>
        <v>0</v>
      </c>
      <c r="J289" s="69">
        <f t="shared" ref="J289" si="203">J290+J291+J292+J293+J294</f>
        <v>0</v>
      </c>
      <c r="K289" s="318" t="s">
        <v>218</v>
      </c>
    </row>
    <row r="290" spans="1:11" ht="22.5" thickBot="1">
      <c r="A290" s="322"/>
      <c r="B290" s="322"/>
      <c r="C290" s="14" t="s">
        <v>7</v>
      </c>
      <c r="D290" s="322"/>
      <c r="E290" s="96">
        <f t="shared" si="167"/>
        <v>0</v>
      </c>
      <c r="F290" s="64"/>
      <c r="G290" s="64"/>
      <c r="H290" s="64"/>
      <c r="I290" s="64"/>
      <c r="J290" s="64"/>
      <c r="K290" s="319"/>
    </row>
    <row r="291" spans="1:11" ht="15.75" thickBot="1">
      <c r="A291" s="322"/>
      <c r="B291" s="322"/>
      <c r="C291" s="14" t="s">
        <v>36</v>
      </c>
      <c r="D291" s="322"/>
      <c r="E291" s="96">
        <f t="shared" si="167"/>
        <v>0</v>
      </c>
      <c r="F291" s="64"/>
      <c r="G291" s="64"/>
      <c r="H291" s="64"/>
      <c r="I291" s="64"/>
      <c r="J291" s="64"/>
      <c r="K291" s="319"/>
    </row>
    <row r="292" spans="1:11" ht="15.75" thickBot="1">
      <c r="A292" s="322"/>
      <c r="B292" s="322"/>
      <c r="C292" s="14" t="s">
        <v>37</v>
      </c>
      <c r="D292" s="322"/>
      <c r="E292" s="96">
        <f t="shared" si="167"/>
        <v>0</v>
      </c>
      <c r="F292" s="64"/>
      <c r="G292" s="64"/>
      <c r="H292" s="64"/>
      <c r="I292" s="64"/>
      <c r="J292" s="64"/>
      <c r="K292" s="319"/>
    </row>
    <row r="293" spans="1:11" ht="22.5" thickBot="1">
      <c r="A293" s="322"/>
      <c r="B293" s="322"/>
      <c r="C293" s="14" t="s">
        <v>38</v>
      </c>
      <c r="D293" s="322"/>
      <c r="E293" s="96">
        <f t="shared" si="167"/>
        <v>0</v>
      </c>
      <c r="F293" s="64"/>
      <c r="G293" s="64"/>
      <c r="H293" s="64"/>
      <c r="I293" s="64"/>
      <c r="J293" s="64"/>
      <c r="K293" s="319"/>
    </row>
    <row r="294" spans="1:11" ht="22.5" thickBot="1">
      <c r="A294" s="323"/>
      <c r="B294" s="323"/>
      <c r="C294" s="14" t="s">
        <v>211</v>
      </c>
      <c r="D294" s="323"/>
      <c r="E294" s="96">
        <f t="shared" si="167"/>
        <v>300</v>
      </c>
      <c r="F294" s="64">
        <v>100</v>
      </c>
      <c r="G294" s="98">
        <v>100</v>
      </c>
      <c r="H294" s="98">
        <v>100</v>
      </c>
      <c r="I294" s="64"/>
      <c r="J294" s="64"/>
      <c r="K294" s="320"/>
    </row>
    <row r="295" spans="1:11" ht="15.75" customHeight="1" thickBot="1">
      <c r="A295" s="321" t="s">
        <v>208</v>
      </c>
      <c r="B295" s="321" t="s">
        <v>255</v>
      </c>
      <c r="C295" s="71" t="s">
        <v>8</v>
      </c>
      <c r="D295" s="321" t="s">
        <v>212</v>
      </c>
      <c r="E295" s="96">
        <f t="shared" ref="E295:E300" si="204">F295+G295+H295</f>
        <v>145</v>
      </c>
      <c r="F295" s="69">
        <f>F296+F297+F298+F299+F300</f>
        <v>45</v>
      </c>
      <c r="G295" s="69">
        <f t="shared" ref="G295:J295" si="205">G296+G297+G298+G299+G300</f>
        <v>50</v>
      </c>
      <c r="H295" s="69">
        <f t="shared" si="205"/>
        <v>50</v>
      </c>
      <c r="I295" s="69">
        <f t="shared" si="205"/>
        <v>0</v>
      </c>
      <c r="J295" s="69">
        <f t="shared" si="205"/>
        <v>0</v>
      </c>
      <c r="K295" s="318" t="s">
        <v>218</v>
      </c>
    </row>
    <row r="296" spans="1:11" ht="22.5" thickBot="1">
      <c r="A296" s="322"/>
      <c r="B296" s="322"/>
      <c r="C296" s="14" t="s">
        <v>7</v>
      </c>
      <c r="D296" s="322"/>
      <c r="E296" s="96">
        <f t="shared" si="204"/>
        <v>0</v>
      </c>
      <c r="F296" s="64"/>
      <c r="G296" s="64"/>
      <c r="H296" s="64"/>
      <c r="I296" s="64"/>
      <c r="J296" s="64"/>
      <c r="K296" s="319"/>
    </row>
    <row r="297" spans="1:11" ht="15.75" thickBot="1">
      <c r="A297" s="322"/>
      <c r="B297" s="322"/>
      <c r="C297" s="14" t="s">
        <v>36</v>
      </c>
      <c r="D297" s="322"/>
      <c r="E297" s="96">
        <f t="shared" si="204"/>
        <v>0</v>
      </c>
      <c r="F297" s="64"/>
      <c r="G297" s="64"/>
      <c r="H297" s="64"/>
      <c r="I297" s="64"/>
      <c r="J297" s="64"/>
      <c r="K297" s="319"/>
    </row>
    <row r="298" spans="1:11" ht="15.75" thickBot="1">
      <c r="A298" s="322"/>
      <c r="B298" s="322"/>
      <c r="C298" s="14" t="s">
        <v>37</v>
      </c>
      <c r="D298" s="322"/>
      <c r="E298" s="96">
        <f t="shared" si="204"/>
        <v>0</v>
      </c>
      <c r="F298" s="64"/>
      <c r="G298" s="64"/>
      <c r="H298" s="64"/>
      <c r="I298" s="64"/>
      <c r="J298" s="64"/>
      <c r="K298" s="319"/>
    </row>
    <row r="299" spans="1:11" ht="22.5" thickBot="1">
      <c r="A299" s="322"/>
      <c r="B299" s="322"/>
      <c r="C299" s="14" t="s">
        <v>38</v>
      </c>
      <c r="D299" s="322"/>
      <c r="E299" s="96">
        <f t="shared" si="204"/>
        <v>0</v>
      </c>
      <c r="F299" s="64"/>
      <c r="G299" s="98"/>
      <c r="H299" s="98"/>
      <c r="I299" s="64"/>
      <c r="J299" s="64"/>
      <c r="K299" s="319"/>
    </row>
    <row r="300" spans="1:11" ht="22.5" thickBot="1">
      <c r="A300" s="323"/>
      <c r="B300" s="323"/>
      <c r="C300" s="14" t="s">
        <v>211</v>
      </c>
      <c r="D300" s="323"/>
      <c r="E300" s="96">
        <f t="shared" si="204"/>
        <v>145</v>
      </c>
      <c r="F300" s="64">
        <v>45</v>
      </c>
      <c r="G300" s="98">
        <v>50</v>
      </c>
      <c r="H300" s="98">
        <v>50</v>
      </c>
      <c r="I300" s="64"/>
      <c r="J300" s="64"/>
      <c r="K300" s="320"/>
    </row>
    <row r="301" spans="1:11" ht="15.75" customHeight="1" thickBot="1">
      <c r="A301" s="321" t="s">
        <v>149</v>
      </c>
      <c r="B301" s="321" t="s">
        <v>256</v>
      </c>
      <c r="C301" s="71" t="s">
        <v>8</v>
      </c>
      <c r="D301" s="321" t="s">
        <v>212</v>
      </c>
      <c r="E301" s="96">
        <f t="shared" si="167"/>
        <v>1578.67</v>
      </c>
      <c r="F301" s="69">
        <f t="shared" ref="F301" si="206">F302+F303+F304+F305+F306</f>
        <v>518.66999999999996</v>
      </c>
      <c r="G301" s="69">
        <f t="shared" ref="G301" si="207">G302+G303+G304+G305+G306</f>
        <v>530</v>
      </c>
      <c r="H301" s="69">
        <f t="shared" ref="H301" si="208">H302+H303+H304+H305+H306</f>
        <v>530</v>
      </c>
      <c r="I301" s="69">
        <f t="shared" ref="I301" si="209">I302+I303+I304+I305+I306</f>
        <v>0</v>
      </c>
      <c r="J301" s="69">
        <f t="shared" ref="J301" si="210">J302+J303+J304+J305+J306</f>
        <v>0</v>
      </c>
      <c r="K301" s="318" t="s">
        <v>218</v>
      </c>
    </row>
    <row r="302" spans="1:11" ht="22.5" thickBot="1">
      <c r="A302" s="322"/>
      <c r="B302" s="322"/>
      <c r="C302" s="14" t="s">
        <v>7</v>
      </c>
      <c r="D302" s="322"/>
      <c r="E302" s="96">
        <f t="shared" si="167"/>
        <v>0</v>
      </c>
      <c r="F302" s="64"/>
      <c r="G302" s="64"/>
      <c r="H302" s="64"/>
      <c r="I302" s="64"/>
      <c r="J302" s="64"/>
      <c r="K302" s="319"/>
    </row>
    <row r="303" spans="1:11" ht="15.75" thickBot="1">
      <c r="A303" s="322"/>
      <c r="B303" s="322"/>
      <c r="C303" s="14" t="s">
        <v>36</v>
      </c>
      <c r="D303" s="322"/>
      <c r="E303" s="96">
        <f t="shared" si="167"/>
        <v>0</v>
      </c>
      <c r="F303" s="64"/>
      <c r="G303" s="64"/>
      <c r="H303" s="64"/>
      <c r="I303" s="64"/>
      <c r="J303" s="64"/>
      <c r="K303" s="319"/>
    </row>
    <row r="304" spans="1:11" ht="15.75" thickBot="1">
      <c r="A304" s="322"/>
      <c r="B304" s="322"/>
      <c r="C304" s="14" t="s">
        <v>37</v>
      </c>
      <c r="D304" s="322"/>
      <c r="E304" s="96">
        <f t="shared" si="167"/>
        <v>78.739999999999995</v>
      </c>
      <c r="F304" s="64">
        <v>78.739999999999995</v>
      </c>
      <c r="G304" s="64"/>
      <c r="H304" s="64"/>
      <c r="I304" s="64"/>
      <c r="J304" s="64"/>
      <c r="K304" s="319"/>
    </row>
    <row r="305" spans="1:11" ht="22.5" thickBot="1">
      <c r="A305" s="322"/>
      <c r="B305" s="322"/>
      <c r="C305" s="14" t="s">
        <v>38</v>
      </c>
      <c r="D305" s="322"/>
      <c r="E305" s="96">
        <f t="shared" si="167"/>
        <v>0</v>
      </c>
      <c r="F305" s="64"/>
      <c r="G305" s="64"/>
      <c r="H305" s="64"/>
      <c r="I305" s="64"/>
      <c r="J305" s="64"/>
      <c r="K305" s="319"/>
    </row>
    <row r="306" spans="1:11" ht="22.5" thickBot="1">
      <c r="A306" s="323"/>
      <c r="B306" s="323"/>
      <c r="C306" s="14" t="s">
        <v>211</v>
      </c>
      <c r="D306" s="323"/>
      <c r="E306" s="96">
        <f t="shared" si="167"/>
        <v>1499.93</v>
      </c>
      <c r="F306" s="64">
        <v>439.93</v>
      </c>
      <c r="G306" s="98">
        <v>530</v>
      </c>
      <c r="H306" s="98">
        <v>530</v>
      </c>
      <c r="I306" s="64"/>
      <c r="J306" s="64"/>
      <c r="K306" s="320"/>
    </row>
    <row r="307" spans="1:11" ht="15.75" customHeight="1" thickBot="1">
      <c r="A307" s="321" t="s">
        <v>150</v>
      </c>
      <c r="B307" s="321" t="s">
        <v>182</v>
      </c>
      <c r="C307" s="71" t="s">
        <v>8</v>
      </c>
      <c r="D307" s="321" t="s">
        <v>212</v>
      </c>
      <c r="E307" s="96">
        <f t="shared" si="167"/>
        <v>634</v>
      </c>
      <c r="F307" s="69">
        <f t="shared" ref="F307" si="211">F308+F309+F310+F311+F312</f>
        <v>634</v>
      </c>
      <c r="G307" s="69">
        <f t="shared" ref="G307" si="212">G308+G309+G310+G311+G312</f>
        <v>0</v>
      </c>
      <c r="H307" s="69">
        <f t="shared" ref="H307" si="213">H308+H309+H310+H311+H312</f>
        <v>0</v>
      </c>
      <c r="I307" s="69">
        <f t="shared" ref="I307" si="214">I308+I309+I310+I311+I312</f>
        <v>0</v>
      </c>
      <c r="J307" s="69">
        <f t="shared" ref="J307" si="215">J308+J309+J310+J311+J312</f>
        <v>0</v>
      </c>
      <c r="K307" s="318" t="s">
        <v>218</v>
      </c>
    </row>
    <row r="308" spans="1:11" ht="22.5" thickBot="1">
      <c r="A308" s="322"/>
      <c r="B308" s="322"/>
      <c r="C308" s="14" t="s">
        <v>7</v>
      </c>
      <c r="D308" s="322"/>
      <c r="E308" s="96">
        <f t="shared" si="167"/>
        <v>0</v>
      </c>
      <c r="F308" s="64"/>
      <c r="G308" s="64"/>
      <c r="H308" s="64"/>
      <c r="I308" s="64"/>
      <c r="J308" s="64"/>
      <c r="K308" s="319"/>
    </row>
    <row r="309" spans="1:11" ht="15.75" thickBot="1">
      <c r="A309" s="322"/>
      <c r="B309" s="322"/>
      <c r="C309" s="14" t="s">
        <v>36</v>
      </c>
      <c r="D309" s="322"/>
      <c r="E309" s="96">
        <f t="shared" si="167"/>
        <v>0</v>
      </c>
      <c r="F309" s="64"/>
      <c r="G309" s="64"/>
      <c r="H309" s="64"/>
      <c r="I309" s="64"/>
      <c r="J309" s="64"/>
      <c r="K309" s="319"/>
    </row>
    <row r="310" spans="1:11" ht="15.75" thickBot="1">
      <c r="A310" s="322"/>
      <c r="B310" s="322"/>
      <c r="C310" s="14" t="s">
        <v>37</v>
      </c>
      <c r="D310" s="322"/>
      <c r="E310" s="96">
        <f t="shared" si="167"/>
        <v>0</v>
      </c>
      <c r="F310" s="64"/>
      <c r="G310" s="64"/>
      <c r="H310" s="64"/>
      <c r="I310" s="64"/>
      <c r="J310" s="64"/>
      <c r="K310" s="319"/>
    </row>
    <row r="311" spans="1:11" ht="22.5" thickBot="1">
      <c r="A311" s="322"/>
      <c r="B311" s="322"/>
      <c r="C311" s="14" t="s">
        <v>38</v>
      </c>
      <c r="D311" s="322"/>
      <c r="E311" s="96">
        <f t="shared" si="167"/>
        <v>0</v>
      </c>
      <c r="F311" s="64"/>
      <c r="G311" s="64"/>
      <c r="H311" s="64"/>
      <c r="I311" s="64"/>
      <c r="J311" s="64"/>
      <c r="K311" s="319"/>
    </row>
    <row r="312" spans="1:11" ht="22.5" thickBot="1">
      <c r="A312" s="323"/>
      <c r="B312" s="323"/>
      <c r="C312" s="14" t="s">
        <v>211</v>
      </c>
      <c r="D312" s="323"/>
      <c r="E312" s="96">
        <f t="shared" ref="E312:E360" si="216">F312+G312+H312</f>
        <v>634</v>
      </c>
      <c r="F312" s="64">
        <v>634</v>
      </c>
      <c r="G312" s="64"/>
      <c r="H312" s="64"/>
      <c r="I312" s="64"/>
      <c r="J312" s="64"/>
      <c r="K312" s="320"/>
    </row>
    <row r="313" spans="1:11" ht="15.75" customHeight="1" thickBot="1">
      <c r="A313" s="321" t="s">
        <v>151</v>
      </c>
      <c r="B313" s="321" t="s">
        <v>254</v>
      </c>
      <c r="C313" s="71" t="s">
        <v>8</v>
      </c>
      <c r="D313" s="321" t="s">
        <v>212</v>
      </c>
      <c r="E313" s="96">
        <f t="shared" si="216"/>
        <v>0</v>
      </c>
      <c r="F313" s="69">
        <f t="shared" ref="F313" si="217">F314+F315+F316+F317+F318</f>
        <v>0</v>
      </c>
      <c r="G313" s="69">
        <f t="shared" ref="G313" si="218">G314+G315+G316+G317+G318</f>
        <v>0</v>
      </c>
      <c r="H313" s="69">
        <f t="shared" ref="H313" si="219">H314+H315+H316+H317+H318</f>
        <v>0</v>
      </c>
      <c r="I313" s="69">
        <f t="shared" ref="I313" si="220">I314+I315+I316+I317+I318</f>
        <v>0</v>
      </c>
      <c r="J313" s="69">
        <f t="shared" ref="J313" si="221">J314+J315+J316+J317+J318</f>
        <v>0</v>
      </c>
      <c r="K313" s="318" t="s">
        <v>218</v>
      </c>
    </row>
    <row r="314" spans="1:11" ht="22.5" thickBot="1">
      <c r="A314" s="322"/>
      <c r="B314" s="322"/>
      <c r="C314" s="14" t="s">
        <v>7</v>
      </c>
      <c r="D314" s="322"/>
      <c r="E314" s="96">
        <f t="shared" si="216"/>
        <v>0</v>
      </c>
      <c r="F314" s="64"/>
      <c r="G314" s="64"/>
      <c r="H314" s="64"/>
      <c r="I314" s="64"/>
      <c r="J314" s="64"/>
      <c r="K314" s="319"/>
    </row>
    <row r="315" spans="1:11" ht="15.75" thickBot="1">
      <c r="A315" s="322"/>
      <c r="B315" s="322"/>
      <c r="C315" s="14" t="s">
        <v>36</v>
      </c>
      <c r="D315" s="322"/>
      <c r="E315" s="96">
        <f t="shared" si="216"/>
        <v>0</v>
      </c>
      <c r="F315" s="64"/>
      <c r="G315" s="64"/>
      <c r="H315" s="64"/>
      <c r="I315" s="64"/>
      <c r="J315" s="64"/>
      <c r="K315" s="319"/>
    </row>
    <row r="316" spans="1:11" ht="15.75" thickBot="1">
      <c r="A316" s="322"/>
      <c r="B316" s="322"/>
      <c r="C316" s="14" t="s">
        <v>37</v>
      </c>
      <c r="D316" s="322"/>
      <c r="E316" s="96">
        <f t="shared" si="216"/>
        <v>0</v>
      </c>
      <c r="F316" s="64"/>
      <c r="G316" s="64"/>
      <c r="H316" s="64"/>
      <c r="I316" s="64"/>
      <c r="J316" s="64"/>
      <c r="K316" s="319"/>
    </row>
    <row r="317" spans="1:11" ht="22.5" thickBot="1">
      <c r="A317" s="322"/>
      <c r="B317" s="322"/>
      <c r="C317" s="14" t="s">
        <v>38</v>
      </c>
      <c r="D317" s="322"/>
      <c r="E317" s="96">
        <f t="shared" si="216"/>
        <v>0</v>
      </c>
      <c r="F317" s="64"/>
      <c r="G317" s="64"/>
      <c r="H317" s="64"/>
      <c r="I317" s="64"/>
      <c r="J317" s="64"/>
      <c r="K317" s="319"/>
    </row>
    <row r="318" spans="1:11" ht="22.5" thickBot="1">
      <c r="A318" s="323"/>
      <c r="B318" s="323"/>
      <c r="C318" s="14" t="s">
        <v>211</v>
      </c>
      <c r="D318" s="323"/>
      <c r="E318" s="96">
        <f t="shared" si="216"/>
        <v>0</v>
      </c>
      <c r="F318" s="64"/>
      <c r="G318" s="64"/>
      <c r="H318" s="64"/>
      <c r="I318" s="64"/>
      <c r="J318" s="64"/>
      <c r="K318" s="320"/>
    </row>
    <row r="319" spans="1:11" ht="15.75" customHeight="1" thickBot="1">
      <c r="A319" s="324" t="s">
        <v>5</v>
      </c>
      <c r="B319" s="324" t="s">
        <v>183</v>
      </c>
      <c r="C319" s="76" t="s">
        <v>8</v>
      </c>
      <c r="D319" s="57" t="s">
        <v>175</v>
      </c>
      <c r="E319" s="95">
        <f t="shared" si="216"/>
        <v>0</v>
      </c>
      <c r="F319" s="73">
        <f t="shared" ref="F319" si="222">F320+F321+F322+F323+F324</f>
        <v>0</v>
      </c>
      <c r="G319" s="73">
        <f t="shared" ref="G319" si="223">G320+G321+G322+G323+G324</f>
        <v>0</v>
      </c>
      <c r="H319" s="73">
        <f t="shared" ref="H319" si="224">H320+H321+H322+H323+H324</f>
        <v>0</v>
      </c>
      <c r="I319" s="73">
        <f t="shared" ref="I319" si="225">I320+I321+I322+I323+I324</f>
        <v>0</v>
      </c>
      <c r="J319" s="73">
        <f t="shared" ref="J319" si="226">J320+J321+J322+J323+J324</f>
        <v>0</v>
      </c>
      <c r="K319" s="327"/>
    </row>
    <row r="320" spans="1:11" ht="22.5" thickBot="1">
      <c r="A320" s="325"/>
      <c r="B320" s="325"/>
      <c r="C320" s="74" t="s">
        <v>7</v>
      </c>
      <c r="D320" s="55" t="s">
        <v>176</v>
      </c>
      <c r="E320" s="95">
        <f t="shared" si="216"/>
        <v>0</v>
      </c>
      <c r="F320" s="67">
        <f>F326+F332</f>
        <v>0</v>
      </c>
      <c r="G320" s="67">
        <f t="shared" ref="G320:J320" si="227">G326+G332</f>
        <v>0</v>
      </c>
      <c r="H320" s="67">
        <f t="shared" si="227"/>
        <v>0</v>
      </c>
      <c r="I320" s="67">
        <f t="shared" si="227"/>
        <v>0</v>
      </c>
      <c r="J320" s="67">
        <f t="shared" si="227"/>
        <v>0</v>
      </c>
      <c r="K320" s="328"/>
    </row>
    <row r="321" spans="1:11" ht="15.75" thickBot="1">
      <c r="A321" s="325"/>
      <c r="B321" s="325"/>
      <c r="C321" s="74" t="s">
        <v>36</v>
      </c>
      <c r="D321" s="56"/>
      <c r="E321" s="95">
        <f t="shared" si="216"/>
        <v>0</v>
      </c>
      <c r="F321" s="67">
        <f t="shared" ref="F321:J321" si="228">F327+F333</f>
        <v>0</v>
      </c>
      <c r="G321" s="67">
        <f t="shared" si="228"/>
        <v>0</v>
      </c>
      <c r="H321" s="67">
        <f t="shared" si="228"/>
        <v>0</v>
      </c>
      <c r="I321" s="67">
        <f t="shared" si="228"/>
        <v>0</v>
      </c>
      <c r="J321" s="67">
        <f t="shared" si="228"/>
        <v>0</v>
      </c>
      <c r="K321" s="328"/>
    </row>
    <row r="322" spans="1:11" ht="15.75" thickBot="1">
      <c r="A322" s="325"/>
      <c r="B322" s="325"/>
      <c r="C322" s="74" t="s">
        <v>37</v>
      </c>
      <c r="D322" s="56"/>
      <c r="E322" s="95">
        <f t="shared" si="216"/>
        <v>0</v>
      </c>
      <c r="F322" s="67">
        <f t="shared" ref="F322:J322" si="229">F328+F334</f>
        <v>0</v>
      </c>
      <c r="G322" s="67">
        <f t="shared" si="229"/>
        <v>0</v>
      </c>
      <c r="H322" s="67">
        <f t="shared" si="229"/>
        <v>0</v>
      </c>
      <c r="I322" s="67">
        <f t="shared" si="229"/>
        <v>0</v>
      </c>
      <c r="J322" s="67">
        <f t="shared" si="229"/>
        <v>0</v>
      </c>
      <c r="K322" s="328"/>
    </row>
    <row r="323" spans="1:11" ht="22.5" thickBot="1">
      <c r="A323" s="325"/>
      <c r="B323" s="325"/>
      <c r="C323" s="74" t="s">
        <v>38</v>
      </c>
      <c r="D323" s="56"/>
      <c r="E323" s="95">
        <f t="shared" si="216"/>
        <v>0</v>
      </c>
      <c r="F323" s="67">
        <f t="shared" ref="F323:J323" si="230">F329+F335</f>
        <v>0</v>
      </c>
      <c r="G323" s="67">
        <f t="shared" si="230"/>
        <v>0</v>
      </c>
      <c r="H323" s="67">
        <f t="shared" si="230"/>
        <v>0</v>
      </c>
      <c r="I323" s="67">
        <f t="shared" si="230"/>
        <v>0</v>
      </c>
      <c r="J323" s="67">
        <f t="shared" si="230"/>
        <v>0</v>
      </c>
      <c r="K323" s="328"/>
    </row>
    <row r="324" spans="1:11" ht="22.5" thickBot="1">
      <c r="A324" s="326"/>
      <c r="B324" s="326"/>
      <c r="C324" s="75" t="s">
        <v>211</v>
      </c>
      <c r="D324" s="58"/>
      <c r="E324" s="95">
        <f t="shared" si="216"/>
        <v>0</v>
      </c>
      <c r="F324" s="78">
        <f t="shared" ref="F324:J324" si="231">F330+F336</f>
        <v>0</v>
      </c>
      <c r="G324" s="67">
        <f t="shared" si="231"/>
        <v>0</v>
      </c>
      <c r="H324" s="67">
        <f t="shared" si="231"/>
        <v>0</v>
      </c>
      <c r="I324" s="67">
        <f t="shared" si="231"/>
        <v>0</v>
      </c>
      <c r="J324" s="67">
        <f t="shared" si="231"/>
        <v>0</v>
      </c>
      <c r="K324" s="329"/>
    </row>
    <row r="325" spans="1:11" ht="15.75" customHeight="1" thickBot="1">
      <c r="A325" s="321" t="s">
        <v>144</v>
      </c>
      <c r="B325" s="321" t="s">
        <v>184</v>
      </c>
      <c r="C325" s="71" t="s">
        <v>8</v>
      </c>
      <c r="D325" s="321" t="s">
        <v>212</v>
      </c>
      <c r="E325" s="96">
        <f t="shared" si="216"/>
        <v>0</v>
      </c>
      <c r="F325" s="69">
        <f t="shared" ref="F325" si="232">F326+F327+F328+F329+F330</f>
        <v>0</v>
      </c>
      <c r="G325" s="69">
        <f t="shared" ref="G325" si="233">G326+G327+G328+G329+G330</f>
        <v>0</v>
      </c>
      <c r="H325" s="69">
        <f t="shared" ref="H325" si="234">H326+H327+H328+H329+H330</f>
        <v>0</v>
      </c>
      <c r="I325" s="69">
        <f t="shared" ref="I325" si="235">I326+I327+I328+I329+I330</f>
        <v>0</v>
      </c>
      <c r="J325" s="69">
        <f t="shared" ref="J325" si="236">J326+J327+J328+J329+J330</f>
        <v>0</v>
      </c>
      <c r="K325" s="318" t="s">
        <v>9</v>
      </c>
    </row>
    <row r="326" spans="1:11" ht="22.5" thickBot="1">
      <c r="A326" s="322"/>
      <c r="B326" s="322"/>
      <c r="C326" s="14" t="s">
        <v>7</v>
      </c>
      <c r="D326" s="322"/>
      <c r="E326" s="96">
        <f t="shared" si="216"/>
        <v>0</v>
      </c>
      <c r="F326" s="64"/>
      <c r="G326" s="64"/>
      <c r="H326" s="64"/>
      <c r="I326" s="64"/>
      <c r="J326" s="64"/>
      <c r="K326" s="319"/>
    </row>
    <row r="327" spans="1:11" ht="15.75" thickBot="1">
      <c r="A327" s="322"/>
      <c r="B327" s="322"/>
      <c r="C327" s="14" t="s">
        <v>36</v>
      </c>
      <c r="D327" s="322"/>
      <c r="E327" s="96">
        <f t="shared" si="216"/>
        <v>0</v>
      </c>
      <c r="F327" s="64"/>
      <c r="G327" s="64"/>
      <c r="H327" s="64"/>
      <c r="I327" s="64"/>
      <c r="J327" s="64"/>
      <c r="K327" s="319"/>
    </row>
    <row r="328" spans="1:11" ht="15.75" thickBot="1">
      <c r="A328" s="322"/>
      <c r="B328" s="322"/>
      <c r="C328" s="14" t="s">
        <v>37</v>
      </c>
      <c r="D328" s="322"/>
      <c r="E328" s="96">
        <f t="shared" si="216"/>
        <v>0</v>
      </c>
      <c r="F328" s="64"/>
      <c r="G328" s="64"/>
      <c r="H328" s="64"/>
      <c r="I328" s="64"/>
      <c r="J328" s="64"/>
      <c r="K328" s="319"/>
    </row>
    <row r="329" spans="1:11" ht="22.5" thickBot="1">
      <c r="A329" s="322"/>
      <c r="B329" s="322"/>
      <c r="C329" s="14" t="s">
        <v>38</v>
      </c>
      <c r="D329" s="322"/>
      <c r="E329" s="96">
        <f t="shared" si="216"/>
        <v>0</v>
      </c>
      <c r="F329" s="64"/>
      <c r="G329" s="64"/>
      <c r="H329" s="64"/>
      <c r="I329" s="64"/>
      <c r="J329" s="64"/>
      <c r="K329" s="319"/>
    </row>
    <row r="330" spans="1:11" ht="22.5" thickBot="1">
      <c r="A330" s="323"/>
      <c r="B330" s="323"/>
      <c r="C330" s="14" t="s">
        <v>211</v>
      </c>
      <c r="D330" s="323"/>
      <c r="E330" s="96">
        <f t="shared" si="216"/>
        <v>0</v>
      </c>
      <c r="F330" s="64"/>
      <c r="G330" s="64"/>
      <c r="H330" s="64"/>
      <c r="I330" s="64"/>
      <c r="J330" s="64"/>
      <c r="K330" s="320"/>
    </row>
    <row r="331" spans="1:11" ht="15.75" customHeight="1" thickBot="1">
      <c r="A331" s="321" t="s">
        <v>145</v>
      </c>
      <c r="B331" s="321" t="s">
        <v>185</v>
      </c>
      <c r="C331" s="71" t="s">
        <v>8</v>
      </c>
      <c r="D331" s="321" t="s">
        <v>212</v>
      </c>
      <c r="E331" s="96">
        <f t="shared" si="216"/>
        <v>0</v>
      </c>
      <c r="F331" s="69">
        <f t="shared" ref="F331" si="237">F332+F333+F334+F335+F336</f>
        <v>0</v>
      </c>
      <c r="G331" s="69">
        <f t="shared" ref="G331" si="238">G332+G333+G334+G335+G336</f>
        <v>0</v>
      </c>
      <c r="H331" s="69">
        <f t="shared" ref="H331" si="239">H332+H333+H334+H335+H336</f>
        <v>0</v>
      </c>
      <c r="I331" s="69">
        <f t="shared" ref="I331" si="240">I332+I333+I334+I335+I336</f>
        <v>0</v>
      </c>
      <c r="J331" s="69">
        <f t="shared" ref="J331" si="241">J332+J333+J334+J335+J336</f>
        <v>0</v>
      </c>
      <c r="K331" s="318" t="s">
        <v>9</v>
      </c>
    </row>
    <row r="332" spans="1:11" ht="22.5" thickBot="1">
      <c r="A332" s="322"/>
      <c r="B332" s="322"/>
      <c r="C332" s="14" t="s">
        <v>7</v>
      </c>
      <c r="D332" s="322"/>
      <c r="E332" s="96">
        <f t="shared" si="216"/>
        <v>0</v>
      </c>
      <c r="F332" s="64"/>
      <c r="G332" s="64"/>
      <c r="H332" s="64"/>
      <c r="I332" s="64"/>
      <c r="J332" s="64"/>
      <c r="K332" s="319"/>
    </row>
    <row r="333" spans="1:11" ht="15.75" thickBot="1">
      <c r="A333" s="322"/>
      <c r="B333" s="322"/>
      <c r="C333" s="14" t="s">
        <v>36</v>
      </c>
      <c r="D333" s="322"/>
      <c r="E333" s="96">
        <f t="shared" si="216"/>
        <v>0</v>
      </c>
      <c r="F333" s="64"/>
      <c r="G333" s="64"/>
      <c r="H333" s="64"/>
      <c r="I333" s="64"/>
      <c r="J333" s="64"/>
      <c r="K333" s="319"/>
    </row>
    <row r="334" spans="1:11" ht="15.75" thickBot="1">
      <c r="A334" s="322"/>
      <c r="B334" s="322"/>
      <c r="C334" s="14" t="s">
        <v>37</v>
      </c>
      <c r="D334" s="322"/>
      <c r="E334" s="96">
        <f t="shared" si="216"/>
        <v>0</v>
      </c>
      <c r="F334" s="64"/>
      <c r="G334" s="64"/>
      <c r="H334" s="64"/>
      <c r="I334" s="64"/>
      <c r="J334" s="64"/>
      <c r="K334" s="319"/>
    </row>
    <row r="335" spans="1:11" ht="22.5" thickBot="1">
      <c r="A335" s="322"/>
      <c r="B335" s="322"/>
      <c r="C335" s="14" t="s">
        <v>38</v>
      </c>
      <c r="D335" s="322"/>
      <c r="E335" s="96">
        <f t="shared" si="216"/>
        <v>0</v>
      </c>
      <c r="F335" s="64"/>
      <c r="G335" s="64"/>
      <c r="H335" s="64"/>
      <c r="I335" s="64"/>
      <c r="J335" s="64"/>
      <c r="K335" s="319"/>
    </row>
    <row r="336" spans="1:11" ht="22.5" thickBot="1">
      <c r="A336" s="323"/>
      <c r="B336" s="323"/>
      <c r="C336" s="14" t="s">
        <v>211</v>
      </c>
      <c r="D336" s="323"/>
      <c r="E336" s="96">
        <f t="shared" si="216"/>
        <v>0</v>
      </c>
      <c r="F336" s="64"/>
      <c r="G336" s="64"/>
      <c r="H336" s="64"/>
      <c r="I336" s="64"/>
      <c r="J336" s="64"/>
      <c r="K336" s="320"/>
    </row>
    <row r="337" spans="1:14" ht="15.75" customHeight="1" thickBot="1">
      <c r="A337" s="324" t="s">
        <v>6</v>
      </c>
      <c r="B337" s="324" t="s">
        <v>186</v>
      </c>
      <c r="C337" s="76" t="s">
        <v>8</v>
      </c>
      <c r="D337" s="57" t="s">
        <v>175</v>
      </c>
      <c r="E337" s="95">
        <f t="shared" si="216"/>
        <v>3074.0920000000001</v>
      </c>
      <c r="F337" s="73">
        <f>F343+F349+F355</f>
        <v>811.19200000000001</v>
      </c>
      <c r="G337" s="73">
        <f t="shared" ref="G337:J337" si="242">G343+G349+G355</f>
        <v>895.9</v>
      </c>
      <c r="H337" s="73">
        <f t="shared" si="242"/>
        <v>1367</v>
      </c>
      <c r="I337" s="73">
        <f t="shared" si="242"/>
        <v>0</v>
      </c>
      <c r="J337" s="73">
        <f t="shared" si="242"/>
        <v>0</v>
      </c>
      <c r="K337" s="327"/>
    </row>
    <row r="338" spans="1:14" ht="22.5" thickBot="1">
      <c r="A338" s="325"/>
      <c r="B338" s="325"/>
      <c r="C338" s="74" t="s">
        <v>7</v>
      </c>
      <c r="D338" s="55" t="s">
        <v>176</v>
      </c>
      <c r="E338" s="95">
        <f t="shared" si="216"/>
        <v>0</v>
      </c>
      <c r="F338" s="67">
        <f>F344+F350+F356</f>
        <v>0</v>
      </c>
      <c r="G338" s="67">
        <f t="shared" ref="G338:J338" si="243">G344+G350+G356</f>
        <v>0</v>
      </c>
      <c r="H338" s="67">
        <f t="shared" si="243"/>
        <v>0</v>
      </c>
      <c r="I338" s="67">
        <f t="shared" si="243"/>
        <v>0</v>
      </c>
      <c r="J338" s="67">
        <f t="shared" si="243"/>
        <v>0</v>
      </c>
      <c r="K338" s="328"/>
    </row>
    <row r="339" spans="1:14" ht="15.75" thickBot="1">
      <c r="A339" s="325"/>
      <c r="B339" s="325"/>
      <c r="C339" s="74" t="s">
        <v>36</v>
      </c>
      <c r="D339" s="56"/>
      <c r="E339" s="95">
        <f t="shared" si="216"/>
        <v>3031.7</v>
      </c>
      <c r="F339" s="67">
        <f t="shared" ref="F339:J339" si="244">F345+F351+F357</f>
        <v>768.8</v>
      </c>
      <c r="G339" s="67">
        <f t="shared" si="244"/>
        <v>895.9</v>
      </c>
      <c r="H339" s="67">
        <f t="shared" si="244"/>
        <v>1367</v>
      </c>
      <c r="I339" s="67">
        <f t="shared" si="244"/>
        <v>0</v>
      </c>
      <c r="J339" s="67">
        <f t="shared" si="244"/>
        <v>0</v>
      </c>
      <c r="K339" s="328"/>
    </row>
    <row r="340" spans="1:14" ht="15.75" thickBot="1">
      <c r="A340" s="325"/>
      <c r="B340" s="325"/>
      <c r="C340" s="74" t="s">
        <v>37</v>
      </c>
      <c r="D340" s="56"/>
      <c r="E340" s="95">
        <f t="shared" si="216"/>
        <v>0</v>
      </c>
      <c r="F340" s="67">
        <f t="shared" ref="F340:J340" si="245">F346+F352+F358</f>
        <v>0</v>
      </c>
      <c r="G340" s="67">
        <f t="shared" si="245"/>
        <v>0</v>
      </c>
      <c r="H340" s="67">
        <f t="shared" si="245"/>
        <v>0</v>
      </c>
      <c r="I340" s="67">
        <f t="shared" si="245"/>
        <v>0</v>
      </c>
      <c r="J340" s="67">
        <f t="shared" si="245"/>
        <v>0</v>
      </c>
      <c r="K340" s="328"/>
    </row>
    <row r="341" spans="1:14" ht="22.5" thickBot="1">
      <c r="A341" s="325"/>
      <c r="B341" s="325"/>
      <c r="C341" s="74" t="s">
        <v>38</v>
      </c>
      <c r="D341" s="56"/>
      <c r="E341" s="95">
        <f t="shared" si="216"/>
        <v>0</v>
      </c>
      <c r="F341" s="67">
        <f t="shared" ref="F341:J341" si="246">F347+F353+F359</f>
        <v>0</v>
      </c>
      <c r="G341" s="67">
        <f t="shared" si="246"/>
        <v>0</v>
      </c>
      <c r="H341" s="67">
        <f t="shared" si="246"/>
        <v>0</v>
      </c>
      <c r="I341" s="67">
        <f t="shared" si="246"/>
        <v>0</v>
      </c>
      <c r="J341" s="67">
        <f t="shared" si="246"/>
        <v>0</v>
      </c>
      <c r="K341" s="328"/>
    </row>
    <row r="342" spans="1:14" ht="22.5" thickBot="1">
      <c r="A342" s="326"/>
      <c r="B342" s="326"/>
      <c r="C342" s="75" t="s">
        <v>211</v>
      </c>
      <c r="D342" s="58"/>
      <c r="E342" s="95">
        <f t="shared" si="216"/>
        <v>42.392000000000003</v>
      </c>
      <c r="F342" s="78">
        <f t="shared" ref="F342:J342" si="247">F348+F354+F360</f>
        <v>42.392000000000003</v>
      </c>
      <c r="G342" s="67">
        <f t="shared" si="247"/>
        <v>0</v>
      </c>
      <c r="H342" s="67">
        <f t="shared" si="247"/>
        <v>0</v>
      </c>
      <c r="I342" s="67">
        <f t="shared" si="247"/>
        <v>0</v>
      </c>
      <c r="J342" s="67">
        <f t="shared" si="247"/>
        <v>0</v>
      </c>
      <c r="K342" s="329"/>
    </row>
    <row r="343" spans="1:14" ht="15.75" customHeight="1" thickBot="1">
      <c r="A343" s="321" t="s">
        <v>146</v>
      </c>
      <c r="B343" s="321" t="s">
        <v>259</v>
      </c>
      <c r="C343" s="71" t="s">
        <v>8</v>
      </c>
      <c r="D343" s="321" t="s">
        <v>212</v>
      </c>
      <c r="E343" s="96">
        <f t="shared" si="216"/>
        <v>0</v>
      </c>
      <c r="F343" s="69">
        <f t="shared" ref="F343" si="248">F344+F345+F346+F347+F348</f>
        <v>0</v>
      </c>
      <c r="G343" s="69">
        <f t="shared" ref="G343" si="249">G344+G345+G346+G347+G348</f>
        <v>0</v>
      </c>
      <c r="H343" s="69">
        <f t="shared" ref="H343" si="250">H344+H345+H346+H347+H348</f>
        <v>0</v>
      </c>
      <c r="I343" s="69">
        <f t="shared" ref="I343" si="251">I344+I345+I346+I347+I348</f>
        <v>0</v>
      </c>
      <c r="J343" s="69">
        <f t="shared" ref="J343" si="252">J344+J345+J346+J347+J348</f>
        <v>0</v>
      </c>
      <c r="K343" s="318" t="s">
        <v>9</v>
      </c>
    </row>
    <row r="344" spans="1:14" ht="22.5" thickBot="1">
      <c r="A344" s="322"/>
      <c r="B344" s="322"/>
      <c r="C344" s="14" t="s">
        <v>7</v>
      </c>
      <c r="D344" s="322"/>
      <c r="E344" s="96">
        <f t="shared" si="216"/>
        <v>0</v>
      </c>
      <c r="F344" s="64"/>
      <c r="G344" s="64"/>
      <c r="H344" s="64"/>
      <c r="I344" s="64"/>
      <c r="J344" s="64"/>
      <c r="K344" s="319"/>
    </row>
    <row r="345" spans="1:14" ht="15.75" thickBot="1">
      <c r="A345" s="322"/>
      <c r="B345" s="322"/>
      <c r="C345" s="14" t="s">
        <v>36</v>
      </c>
      <c r="D345" s="322"/>
      <c r="E345" s="96">
        <f t="shared" si="216"/>
        <v>0</v>
      </c>
      <c r="F345" s="64"/>
      <c r="G345" s="64"/>
      <c r="H345" s="64"/>
      <c r="I345" s="64"/>
      <c r="J345" s="64"/>
      <c r="K345" s="319"/>
    </row>
    <row r="346" spans="1:14" ht="15.75" thickBot="1">
      <c r="A346" s="322"/>
      <c r="B346" s="322"/>
      <c r="C346" s="14" t="s">
        <v>37</v>
      </c>
      <c r="D346" s="322"/>
      <c r="E346" s="96">
        <f t="shared" si="216"/>
        <v>0</v>
      </c>
      <c r="F346" s="64"/>
      <c r="G346" s="64"/>
      <c r="H346" s="64"/>
      <c r="I346" s="64"/>
      <c r="J346" s="64"/>
      <c r="K346" s="319"/>
    </row>
    <row r="347" spans="1:14" ht="22.5" thickBot="1">
      <c r="A347" s="322"/>
      <c r="B347" s="322"/>
      <c r="C347" s="14" t="s">
        <v>38</v>
      </c>
      <c r="D347" s="322"/>
      <c r="E347" s="96">
        <f t="shared" si="216"/>
        <v>0</v>
      </c>
      <c r="F347" s="64"/>
      <c r="G347" s="64"/>
      <c r="H347" s="64"/>
      <c r="I347" s="64"/>
      <c r="J347" s="64"/>
      <c r="K347" s="319"/>
    </row>
    <row r="348" spans="1:14" ht="22.5" thickBot="1">
      <c r="A348" s="323"/>
      <c r="B348" s="323"/>
      <c r="C348" s="14" t="s">
        <v>211</v>
      </c>
      <c r="D348" s="323"/>
      <c r="E348" s="96">
        <f t="shared" si="216"/>
        <v>0</v>
      </c>
      <c r="F348" s="64"/>
      <c r="G348" s="64"/>
      <c r="H348" s="64"/>
      <c r="I348" s="64"/>
      <c r="J348" s="64"/>
      <c r="K348" s="320"/>
    </row>
    <row r="349" spans="1:14" ht="15.75" customHeight="1" thickBot="1">
      <c r="A349" s="321" t="s">
        <v>209</v>
      </c>
      <c r="B349" s="321" t="s">
        <v>257</v>
      </c>
      <c r="C349" s="71" t="s">
        <v>8</v>
      </c>
      <c r="D349" s="321" t="s">
        <v>212</v>
      </c>
      <c r="E349" s="96">
        <f t="shared" si="216"/>
        <v>3074.0920000000001</v>
      </c>
      <c r="F349" s="69">
        <f t="shared" ref="F349" si="253">F350+F351+F352+F353+F354</f>
        <v>811.19200000000001</v>
      </c>
      <c r="G349" s="69">
        <f t="shared" ref="G349" si="254">G350+G351+G352+G353+G354</f>
        <v>895.9</v>
      </c>
      <c r="H349" s="69">
        <f t="shared" ref="H349" si="255">H350+H351+H352+H353+H354</f>
        <v>1367</v>
      </c>
      <c r="I349" s="69">
        <f t="shared" ref="I349" si="256">I350+I351+I352+I353+I354</f>
        <v>0</v>
      </c>
      <c r="J349" s="69">
        <f t="shared" ref="J349" si="257">J350+J351+J352+J353+J354</f>
        <v>0</v>
      </c>
      <c r="K349" s="318" t="s">
        <v>9</v>
      </c>
    </row>
    <row r="350" spans="1:14" ht="22.5" thickBot="1">
      <c r="A350" s="322"/>
      <c r="B350" s="322"/>
      <c r="C350" s="14" t="s">
        <v>7</v>
      </c>
      <c r="D350" s="322"/>
      <c r="E350" s="96">
        <f t="shared" si="216"/>
        <v>0</v>
      </c>
      <c r="F350" s="64"/>
      <c r="G350" s="64"/>
      <c r="H350" s="64"/>
      <c r="I350" s="64"/>
      <c r="J350" s="64"/>
      <c r="K350" s="319"/>
      <c r="N350">
        <f>82275-64*56+9680/16-23637</f>
        <v>55659</v>
      </c>
    </row>
    <row r="351" spans="1:14" ht="15.75" thickBot="1">
      <c r="A351" s="322"/>
      <c r="B351" s="322"/>
      <c r="C351" s="14" t="s">
        <v>36</v>
      </c>
      <c r="D351" s="322"/>
      <c r="E351" s="96">
        <f t="shared" si="216"/>
        <v>3031.7</v>
      </c>
      <c r="F351" s="64">
        <v>768.8</v>
      </c>
      <c r="G351" s="64">
        <v>895.9</v>
      </c>
      <c r="H351" s="64">
        <v>1367</v>
      </c>
      <c r="I351" s="64"/>
      <c r="J351" s="64"/>
      <c r="K351" s="319"/>
    </row>
    <row r="352" spans="1:14" ht="15.75" thickBot="1">
      <c r="A352" s="322"/>
      <c r="B352" s="322"/>
      <c r="C352" s="14" t="s">
        <v>37</v>
      </c>
      <c r="D352" s="322"/>
      <c r="E352" s="96">
        <f t="shared" si="216"/>
        <v>0</v>
      </c>
      <c r="F352" s="64"/>
      <c r="G352" s="64"/>
      <c r="H352" s="64"/>
      <c r="I352" s="64"/>
      <c r="J352" s="64"/>
      <c r="K352" s="319"/>
    </row>
    <row r="353" spans="1:11" ht="22.5" thickBot="1">
      <c r="A353" s="322"/>
      <c r="B353" s="322"/>
      <c r="C353" s="14" t="s">
        <v>38</v>
      </c>
      <c r="D353" s="322"/>
      <c r="E353" s="96">
        <f t="shared" si="216"/>
        <v>0</v>
      </c>
      <c r="F353" s="64"/>
      <c r="G353" s="64"/>
      <c r="H353" s="64"/>
      <c r="I353" s="64"/>
      <c r="J353" s="64"/>
      <c r="K353" s="319"/>
    </row>
    <row r="354" spans="1:11" ht="22.5" thickBot="1">
      <c r="A354" s="323"/>
      <c r="B354" s="323"/>
      <c r="C354" s="14" t="s">
        <v>211</v>
      </c>
      <c r="D354" s="323"/>
      <c r="E354" s="96">
        <f t="shared" si="216"/>
        <v>42.392000000000003</v>
      </c>
      <c r="F354" s="64">
        <v>42.392000000000003</v>
      </c>
      <c r="G354" s="64"/>
      <c r="H354" s="64"/>
      <c r="I354" s="64"/>
      <c r="J354" s="64"/>
      <c r="K354" s="320"/>
    </row>
    <row r="355" spans="1:11" ht="15.75" customHeight="1" thickBot="1">
      <c r="A355" s="321" t="s">
        <v>147</v>
      </c>
      <c r="B355" s="321" t="s">
        <v>258</v>
      </c>
      <c r="C355" s="71" t="s">
        <v>8</v>
      </c>
      <c r="D355" s="321" t="s">
        <v>212</v>
      </c>
      <c r="E355" s="96">
        <f t="shared" si="216"/>
        <v>0</v>
      </c>
      <c r="F355" s="69">
        <f t="shared" ref="F355" si="258">F356+F357+F358+F359+F360</f>
        <v>0</v>
      </c>
      <c r="G355" s="69">
        <f t="shared" ref="G355" si="259">G356+G357+G358+G359+G360</f>
        <v>0</v>
      </c>
      <c r="H355" s="69">
        <f t="shared" ref="H355" si="260">H356+H357+H358+H359+H360</f>
        <v>0</v>
      </c>
      <c r="I355" s="69">
        <f t="shared" ref="I355" si="261">I356+I357+I358+I359+I360</f>
        <v>0</v>
      </c>
      <c r="J355" s="69">
        <f t="shared" ref="J355" si="262">J356+J357+J358+J359+J360</f>
        <v>0</v>
      </c>
      <c r="K355" s="318" t="s">
        <v>9</v>
      </c>
    </row>
    <row r="356" spans="1:11" ht="22.5" thickBot="1">
      <c r="A356" s="322"/>
      <c r="B356" s="322"/>
      <c r="C356" s="14" t="s">
        <v>7</v>
      </c>
      <c r="D356" s="322"/>
      <c r="E356" s="96">
        <f t="shared" si="216"/>
        <v>0</v>
      </c>
      <c r="F356" s="64"/>
      <c r="G356" s="64"/>
      <c r="H356" s="64"/>
      <c r="I356" s="64"/>
      <c r="J356" s="64"/>
      <c r="K356" s="319"/>
    </row>
    <row r="357" spans="1:11" ht="15.75" thickBot="1">
      <c r="A357" s="322"/>
      <c r="B357" s="322"/>
      <c r="C357" s="14" t="s">
        <v>36</v>
      </c>
      <c r="D357" s="322"/>
      <c r="E357" s="96">
        <f t="shared" si="216"/>
        <v>0</v>
      </c>
      <c r="F357" s="64"/>
      <c r="G357" s="64"/>
      <c r="H357" s="64"/>
      <c r="I357" s="64"/>
      <c r="J357" s="64"/>
      <c r="K357" s="319"/>
    </row>
    <row r="358" spans="1:11" ht="15.75" thickBot="1">
      <c r="A358" s="322"/>
      <c r="B358" s="322"/>
      <c r="C358" s="14" t="s">
        <v>37</v>
      </c>
      <c r="D358" s="322"/>
      <c r="E358" s="96">
        <f t="shared" si="216"/>
        <v>0</v>
      </c>
      <c r="F358" s="64"/>
      <c r="G358" s="64"/>
      <c r="H358" s="64"/>
      <c r="I358" s="64"/>
      <c r="J358" s="64"/>
      <c r="K358" s="319"/>
    </row>
    <row r="359" spans="1:11" ht="22.5" thickBot="1">
      <c r="A359" s="322"/>
      <c r="B359" s="322"/>
      <c r="C359" s="14" t="s">
        <v>38</v>
      </c>
      <c r="D359" s="322"/>
      <c r="E359" s="96">
        <f t="shared" si="216"/>
        <v>0</v>
      </c>
      <c r="F359" s="64"/>
      <c r="G359" s="64"/>
      <c r="H359" s="64"/>
      <c r="I359" s="64"/>
      <c r="J359" s="64"/>
      <c r="K359" s="319"/>
    </row>
    <row r="360" spans="1:11" ht="22.5" thickBot="1">
      <c r="A360" s="323"/>
      <c r="B360" s="323"/>
      <c r="C360" s="14" t="s">
        <v>211</v>
      </c>
      <c r="D360" s="323"/>
      <c r="E360" s="96">
        <f t="shared" si="216"/>
        <v>0</v>
      </c>
      <c r="F360" s="64"/>
      <c r="G360" s="64"/>
      <c r="H360" s="64"/>
      <c r="I360" s="64"/>
      <c r="J360" s="64"/>
      <c r="K360" s="320"/>
    </row>
    <row r="361" spans="1:11" ht="15.75" hidden="1" thickBot="1">
      <c r="A361" s="321"/>
      <c r="B361" s="321"/>
      <c r="C361" s="14" t="s">
        <v>8</v>
      </c>
      <c r="D361" s="12" t="s">
        <v>175</v>
      </c>
      <c r="E361" s="12"/>
      <c r="F361" s="64"/>
      <c r="G361" s="64"/>
      <c r="H361" s="64"/>
      <c r="I361" s="64"/>
      <c r="J361" s="64"/>
      <c r="K361" s="318"/>
    </row>
    <row r="362" spans="1:11" ht="22.5" hidden="1" thickBot="1">
      <c r="A362" s="322"/>
      <c r="B362" s="322"/>
      <c r="C362" s="14" t="s">
        <v>7</v>
      </c>
      <c r="D362" s="12" t="s">
        <v>176</v>
      </c>
      <c r="E362" s="12"/>
      <c r="F362" s="64"/>
      <c r="G362" s="64"/>
      <c r="H362" s="64"/>
      <c r="I362" s="64"/>
      <c r="J362" s="64"/>
      <c r="K362" s="319"/>
    </row>
    <row r="363" spans="1:11" ht="15.75" hidden="1" thickBot="1">
      <c r="A363" s="322"/>
      <c r="B363" s="322"/>
      <c r="C363" s="14" t="s">
        <v>36</v>
      </c>
      <c r="D363" s="11"/>
      <c r="E363" s="11"/>
      <c r="F363" s="64"/>
      <c r="G363" s="64"/>
      <c r="H363" s="64"/>
      <c r="I363" s="64"/>
      <c r="J363" s="64"/>
      <c r="K363" s="319"/>
    </row>
    <row r="364" spans="1:11" ht="15.75" hidden="1" thickBot="1">
      <c r="A364" s="322"/>
      <c r="B364" s="322"/>
      <c r="C364" s="14" t="s">
        <v>37</v>
      </c>
      <c r="D364" s="11"/>
      <c r="E364" s="11"/>
      <c r="F364" s="64"/>
      <c r="G364" s="64"/>
      <c r="H364" s="64"/>
      <c r="I364" s="64"/>
      <c r="J364" s="64"/>
      <c r="K364" s="319"/>
    </row>
    <row r="365" spans="1:11" ht="22.5" hidden="1" thickBot="1">
      <c r="A365" s="322"/>
      <c r="B365" s="322"/>
      <c r="C365" s="14" t="s">
        <v>38</v>
      </c>
      <c r="D365" s="4"/>
      <c r="E365" s="4"/>
      <c r="F365" s="64"/>
      <c r="G365" s="64"/>
      <c r="H365" s="64"/>
      <c r="I365" s="64"/>
      <c r="J365" s="64"/>
      <c r="K365" s="320"/>
    </row>
  </sheetData>
  <mergeCells count="237">
    <mergeCell ref="K289:K294"/>
    <mergeCell ref="K301:K306"/>
    <mergeCell ref="K307:K312"/>
    <mergeCell ref="K205:K210"/>
    <mergeCell ref="K211:K216"/>
    <mergeCell ref="K223:K228"/>
    <mergeCell ref="K229:K234"/>
    <mergeCell ref="A175:A180"/>
    <mergeCell ref="B175:B180"/>
    <mergeCell ref="D175:D180"/>
    <mergeCell ref="K175:K180"/>
    <mergeCell ref="K265:K270"/>
    <mergeCell ref="K271:K276"/>
    <mergeCell ref="K277:K282"/>
    <mergeCell ref="K283:K288"/>
    <mergeCell ref="K241:K246"/>
    <mergeCell ref="K247:K252"/>
    <mergeCell ref="K253:K258"/>
    <mergeCell ref="K259:K264"/>
    <mergeCell ref="D181:D186"/>
    <mergeCell ref="D187:D192"/>
    <mergeCell ref="D193:D198"/>
    <mergeCell ref="D199:D204"/>
    <mergeCell ref="A181:A186"/>
    <mergeCell ref="K79:K84"/>
    <mergeCell ref="K85:K90"/>
    <mergeCell ref="K91:K96"/>
    <mergeCell ref="K97:K102"/>
    <mergeCell ref="K103:K108"/>
    <mergeCell ref="K109:K114"/>
    <mergeCell ref="K115:K120"/>
    <mergeCell ref="K139:K144"/>
    <mergeCell ref="K235:K240"/>
    <mergeCell ref="K145:K150"/>
    <mergeCell ref="K151:K156"/>
    <mergeCell ref="K157:K162"/>
    <mergeCell ref="K163:K168"/>
    <mergeCell ref="K169:K174"/>
    <mergeCell ref="K181:K186"/>
    <mergeCell ref="K187:K192"/>
    <mergeCell ref="K193:K198"/>
    <mergeCell ref="K199:K204"/>
    <mergeCell ref="K121:K126"/>
    <mergeCell ref="K127:K132"/>
    <mergeCell ref="K133:K138"/>
    <mergeCell ref="K217:K222"/>
    <mergeCell ref="A31:A36"/>
    <mergeCell ref="B31:B36"/>
    <mergeCell ref="K31:K36"/>
    <mergeCell ref="A37:A42"/>
    <mergeCell ref="B37:B42"/>
    <mergeCell ref="D37:D42"/>
    <mergeCell ref="K37:K42"/>
    <mergeCell ref="D43:D48"/>
    <mergeCell ref="D49:D54"/>
    <mergeCell ref="K43:K48"/>
    <mergeCell ref="K49:K54"/>
    <mergeCell ref="A43:A48"/>
    <mergeCell ref="B43:B48"/>
    <mergeCell ref="A49:A54"/>
    <mergeCell ref="B49:B54"/>
    <mergeCell ref="A2:K2"/>
    <mergeCell ref="K4:K5"/>
    <mergeCell ref="A4:A5"/>
    <mergeCell ref="B4:B5"/>
    <mergeCell ref="C4:C5"/>
    <mergeCell ref="D4:D5"/>
    <mergeCell ref="A30:K30"/>
    <mergeCell ref="A13:K13"/>
    <mergeCell ref="A14:A18"/>
    <mergeCell ref="B14:B18"/>
    <mergeCell ref="K14:K18"/>
    <mergeCell ref="A19:A23"/>
    <mergeCell ref="B19:B23"/>
    <mergeCell ref="K19:K23"/>
    <mergeCell ref="A24:A28"/>
    <mergeCell ref="B24:B28"/>
    <mergeCell ref="K24:K28"/>
    <mergeCell ref="E4:J4"/>
    <mergeCell ref="A7:B12"/>
    <mergeCell ref="D7:D12"/>
    <mergeCell ref="K7:K12"/>
    <mergeCell ref="D55:D60"/>
    <mergeCell ref="D61:D66"/>
    <mergeCell ref="K55:K60"/>
    <mergeCell ref="K61:K66"/>
    <mergeCell ref="A55:A60"/>
    <mergeCell ref="B55:B60"/>
    <mergeCell ref="A61:A66"/>
    <mergeCell ref="B61:B66"/>
    <mergeCell ref="D73:D78"/>
    <mergeCell ref="A67:A72"/>
    <mergeCell ref="B67:B72"/>
    <mergeCell ref="A73:A78"/>
    <mergeCell ref="B73:B78"/>
    <mergeCell ref="K73:K78"/>
    <mergeCell ref="K67:K72"/>
    <mergeCell ref="D79:D84"/>
    <mergeCell ref="D85:D90"/>
    <mergeCell ref="D91:D96"/>
    <mergeCell ref="D97:D102"/>
    <mergeCell ref="A103:A108"/>
    <mergeCell ref="B103:B108"/>
    <mergeCell ref="D109:D114"/>
    <mergeCell ref="D115:D120"/>
    <mergeCell ref="D139:D144"/>
    <mergeCell ref="A79:A84"/>
    <mergeCell ref="B79:B84"/>
    <mergeCell ref="A85:A90"/>
    <mergeCell ref="B85:B90"/>
    <mergeCell ref="A91:A96"/>
    <mergeCell ref="B91:B96"/>
    <mergeCell ref="A97:A102"/>
    <mergeCell ref="B97:B102"/>
    <mergeCell ref="D145:D150"/>
    <mergeCell ref="A109:A114"/>
    <mergeCell ref="B109:B114"/>
    <mergeCell ref="A115:A120"/>
    <mergeCell ref="B115:B120"/>
    <mergeCell ref="A139:A144"/>
    <mergeCell ref="B139:B144"/>
    <mergeCell ref="A145:A150"/>
    <mergeCell ref="B145:B150"/>
    <mergeCell ref="A121:A126"/>
    <mergeCell ref="B121:B126"/>
    <mergeCell ref="D121:D126"/>
    <mergeCell ref="A127:A132"/>
    <mergeCell ref="B127:B132"/>
    <mergeCell ref="D127:D132"/>
    <mergeCell ref="B133:B138"/>
    <mergeCell ref="D133:D138"/>
    <mergeCell ref="D151:D156"/>
    <mergeCell ref="D157:D162"/>
    <mergeCell ref="D163:D168"/>
    <mergeCell ref="D169:D174"/>
    <mergeCell ref="A151:A156"/>
    <mergeCell ref="B151:B156"/>
    <mergeCell ref="A157:A162"/>
    <mergeCell ref="B157:B162"/>
    <mergeCell ref="A163:A168"/>
    <mergeCell ref="B163:B168"/>
    <mergeCell ref="A169:A174"/>
    <mergeCell ref="B169:B174"/>
    <mergeCell ref="B181:B186"/>
    <mergeCell ref="A187:A192"/>
    <mergeCell ref="B187:B192"/>
    <mergeCell ref="A193:A198"/>
    <mergeCell ref="B193:B198"/>
    <mergeCell ref="A199:A204"/>
    <mergeCell ref="B199:B204"/>
    <mergeCell ref="D205:D210"/>
    <mergeCell ref="D211:D216"/>
    <mergeCell ref="D229:D234"/>
    <mergeCell ref="A205:A210"/>
    <mergeCell ref="B205:B210"/>
    <mergeCell ref="A211:A216"/>
    <mergeCell ref="B211:B216"/>
    <mergeCell ref="A223:A228"/>
    <mergeCell ref="B223:B228"/>
    <mergeCell ref="A229:A234"/>
    <mergeCell ref="B229:B234"/>
    <mergeCell ref="A217:A222"/>
    <mergeCell ref="B217:B222"/>
    <mergeCell ref="D217:D222"/>
    <mergeCell ref="D235:D240"/>
    <mergeCell ref="D241:D246"/>
    <mergeCell ref="D247:D252"/>
    <mergeCell ref="D253:D258"/>
    <mergeCell ref="A235:A240"/>
    <mergeCell ref="B235:B240"/>
    <mergeCell ref="A241:A246"/>
    <mergeCell ref="B241:B246"/>
    <mergeCell ref="A247:A252"/>
    <mergeCell ref="B247:B252"/>
    <mergeCell ref="A253:A258"/>
    <mergeCell ref="B253:B258"/>
    <mergeCell ref="D259:D264"/>
    <mergeCell ref="D265:D270"/>
    <mergeCell ref="D271:D276"/>
    <mergeCell ref="A259:A264"/>
    <mergeCell ref="B259:B264"/>
    <mergeCell ref="A265:A270"/>
    <mergeCell ref="B265:B270"/>
    <mergeCell ref="A271:A276"/>
    <mergeCell ref="B271:B276"/>
    <mergeCell ref="D283:D288"/>
    <mergeCell ref="D289:D294"/>
    <mergeCell ref="A277:A282"/>
    <mergeCell ref="B277:B282"/>
    <mergeCell ref="A283:A288"/>
    <mergeCell ref="B283:B288"/>
    <mergeCell ref="A289:A294"/>
    <mergeCell ref="B289:B294"/>
    <mergeCell ref="D301:D306"/>
    <mergeCell ref="A295:A300"/>
    <mergeCell ref="B295:B300"/>
    <mergeCell ref="D295:D300"/>
    <mergeCell ref="B343:B348"/>
    <mergeCell ref="K319:K324"/>
    <mergeCell ref="K325:K330"/>
    <mergeCell ref="K331:K336"/>
    <mergeCell ref="K337:K342"/>
    <mergeCell ref="K343:K348"/>
    <mergeCell ref="D307:D312"/>
    <mergeCell ref="D313:D318"/>
    <mergeCell ref="A301:A306"/>
    <mergeCell ref="B301:B306"/>
    <mergeCell ref="A307:A312"/>
    <mergeCell ref="B307:B312"/>
    <mergeCell ref="A313:A318"/>
    <mergeCell ref="B313:B318"/>
    <mergeCell ref="A331:A336"/>
    <mergeCell ref="B331:B336"/>
    <mergeCell ref="K295:K300"/>
    <mergeCell ref="A133:A138"/>
    <mergeCell ref="A361:A365"/>
    <mergeCell ref="B361:B365"/>
    <mergeCell ref="K361:K365"/>
    <mergeCell ref="D349:D354"/>
    <mergeCell ref="D355:D360"/>
    <mergeCell ref="A349:A354"/>
    <mergeCell ref="B349:B354"/>
    <mergeCell ref="A355:A360"/>
    <mergeCell ref="B355:B360"/>
    <mergeCell ref="K349:K354"/>
    <mergeCell ref="K355:K360"/>
    <mergeCell ref="A319:A324"/>
    <mergeCell ref="B319:B324"/>
    <mergeCell ref="K313:K318"/>
    <mergeCell ref="D325:D330"/>
    <mergeCell ref="D331:D336"/>
    <mergeCell ref="D343:D348"/>
    <mergeCell ref="A325:A330"/>
    <mergeCell ref="B325:B330"/>
    <mergeCell ref="A337:A342"/>
    <mergeCell ref="B337:B342"/>
    <mergeCell ref="A343:A348"/>
  </mergeCells>
  <pageMargins left="0.25" right="0.25" top="0.75" bottom="0.75" header="0.3" footer="0.3"/>
  <pageSetup paperSize="9" scale="87" orientation="portrait" verticalDpi="0" r:id="rId1"/>
  <rowBreaks count="1" manualBreakCount="1">
    <brk id="35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P359"/>
  <sheetViews>
    <sheetView tabSelected="1" view="pageBreakPreview" zoomScale="90" zoomScaleNormal="100" zoomScaleSheetLayoutView="90" workbookViewId="0">
      <selection activeCell="N1" sqref="N1:O1048576"/>
    </sheetView>
  </sheetViews>
  <sheetFormatPr defaultRowHeight="12" outlineLevelRow="1" outlineLevelCol="1"/>
  <cols>
    <col min="1" max="1" width="5.28515625" style="46" customWidth="1"/>
    <col min="2" max="2" width="29" style="46" customWidth="1"/>
    <col min="3" max="3" width="9.140625" style="44"/>
    <col min="4" max="4" width="17.7109375" style="111" customWidth="1"/>
    <col min="5" max="5" width="20.42578125" style="111" customWidth="1"/>
    <col min="6" max="6" width="13.42578125" style="46" customWidth="1"/>
    <col min="7" max="7" width="21.42578125" style="199" hidden="1" customWidth="1" outlineLevel="1"/>
    <col min="8" max="11" width="9.140625" style="199" hidden="1" customWidth="1" outlineLevel="1"/>
    <col min="12" max="12" width="9.140625" style="199" hidden="1" customWidth="1" outlineLevel="1" collapsed="1"/>
    <col min="13" max="13" width="9.140625" style="199" hidden="1" customWidth="1" outlineLevel="1"/>
    <col min="14" max="15" width="0" style="199" hidden="1" customWidth="1" outlineLevel="1"/>
    <col min="16" max="16" width="9.140625" style="199" collapsed="1"/>
    <col min="17" max="16384" width="9.140625" style="199"/>
  </cols>
  <sheetData>
    <row r="2" spans="1:15">
      <c r="D2" s="270"/>
      <c r="E2" s="270"/>
      <c r="F2" s="270" t="s">
        <v>585</v>
      </c>
    </row>
    <row r="3" spans="1:15">
      <c r="D3" s="270"/>
      <c r="E3" s="383" t="s">
        <v>586</v>
      </c>
      <c r="F3" s="383"/>
    </row>
    <row r="4" spans="1:15" ht="13.5" customHeight="1">
      <c r="D4" s="383" t="s">
        <v>587</v>
      </c>
      <c r="E4" s="383"/>
      <c r="F4" s="383"/>
    </row>
    <row r="5" spans="1:15" ht="16.5" customHeight="1">
      <c r="D5" s="270"/>
      <c r="E5" s="271"/>
      <c r="F5" s="270" t="s">
        <v>588</v>
      </c>
    </row>
    <row r="6" spans="1:15" ht="54.75" customHeight="1" thickBot="1">
      <c r="A6" s="372" t="s">
        <v>589</v>
      </c>
      <c r="B6" s="372"/>
      <c r="C6" s="372"/>
      <c r="D6" s="372"/>
      <c r="E6" s="372"/>
      <c r="F6" s="372"/>
    </row>
    <row r="7" spans="1:15" ht="41.25" customHeight="1" thickBot="1">
      <c r="A7" s="373" t="s">
        <v>10</v>
      </c>
      <c r="B7" s="373" t="s">
        <v>25</v>
      </c>
      <c r="C7" s="302" t="s">
        <v>236</v>
      </c>
      <c r="D7" s="337" t="s">
        <v>615</v>
      </c>
      <c r="E7" s="338"/>
      <c r="F7" s="339"/>
    </row>
    <row r="8" spans="1:15" ht="51.75" customHeight="1" outlineLevel="1" thickBot="1">
      <c r="A8" s="374"/>
      <c r="B8" s="374"/>
      <c r="C8" s="303"/>
      <c r="D8" s="112" t="s">
        <v>466</v>
      </c>
      <c r="E8" s="123" t="s">
        <v>467</v>
      </c>
      <c r="F8" s="38" t="s">
        <v>43</v>
      </c>
    </row>
    <row r="9" spans="1:15" ht="22.5" customHeight="1" outlineLevel="1" thickBot="1">
      <c r="A9" s="167">
        <v>1</v>
      </c>
      <c r="B9" s="65">
        <v>2</v>
      </c>
      <c r="C9" s="6">
        <v>3</v>
      </c>
      <c r="D9" s="198">
        <v>4</v>
      </c>
      <c r="E9" s="198">
        <v>5</v>
      </c>
      <c r="F9" s="65">
        <v>6</v>
      </c>
    </row>
    <row r="10" spans="1:15" ht="15.75" customHeight="1" outlineLevel="1" thickBot="1">
      <c r="A10" s="375" t="s">
        <v>33</v>
      </c>
      <c r="B10" s="376"/>
      <c r="C10" s="193" t="s">
        <v>8</v>
      </c>
      <c r="D10" s="113">
        <f>D11+D12+D13+D14+D15</f>
        <v>54859.093259999994</v>
      </c>
      <c r="E10" s="113">
        <f>E11+E12+E13+E14+E15</f>
        <v>54469.751359999995</v>
      </c>
      <c r="F10" s="260">
        <f t="shared" ref="F10:F119" si="0">E10/D10</f>
        <v>0.99290287394735555</v>
      </c>
      <c r="N10" s="199">
        <f>'[1]15_МУН прогр 4кв.2022'!$J$77</f>
        <v>54841.753360000017</v>
      </c>
      <c r="O10" s="199">
        <f>'[1]15_МУН прогр 4кв.2022'!$K$77</f>
        <v>54452.413160000011</v>
      </c>
    </row>
    <row r="11" spans="1:15" ht="29.25" customHeight="1" outlineLevel="1" thickBot="1">
      <c r="A11" s="377"/>
      <c r="B11" s="378"/>
      <c r="C11" s="173" t="s">
        <v>7</v>
      </c>
      <c r="D11" s="114">
        <f>D18+D54+D66+D79+D115+D151+D265+D319</f>
        <v>0</v>
      </c>
      <c r="E11" s="114">
        <f>E18+E54+E66+E79+E115+E151+E265+E319</f>
        <v>0</v>
      </c>
      <c r="F11" s="261">
        <v>0</v>
      </c>
      <c r="N11" s="298">
        <f>D10-N10</f>
        <v>17.339899999977206</v>
      </c>
      <c r="O11" s="298">
        <f>E10-O10</f>
        <v>17.338199999983772</v>
      </c>
    </row>
    <row r="12" spans="1:15" ht="22.5" customHeight="1" outlineLevel="1" thickBot="1">
      <c r="A12" s="377"/>
      <c r="B12" s="378"/>
      <c r="C12" s="173" t="s">
        <v>36</v>
      </c>
      <c r="D12" s="114">
        <f t="shared" ref="D12:E12" si="1">D19+D55+D67+D80+D116+D152+D266+D320</f>
        <v>16098.076870000001</v>
      </c>
      <c r="E12" s="114">
        <f t="shared" si="1"/>
        <v>16098.087009999999</v>
      </c>
      <c r="F12" s="261">
        <f t="shared" si="0"/>
        <v>1.0000006298889041</v>
      </c>
    </row>
    <row r="13" spans="1:15" ht="22.5" thickBot="1">
      <c r="A13" s="377"/>
      <c r="B13" s="378"/>
      <c r="C13" s="173" t="s">
        <v>37</v>
      </c>
      <c r="D13" s="114">
        <f t="shared" ref="D13:E13" si="2">D20+D56+D68+D81+D117+D153+D267+D321</f>
        <v>3151.2192299999997</v>
      </c>
      <c r="E13" s="114">
        <f t="shared" si="2"/>
        <v>3151.2192299999997</v>
      </c>
      <c r="F13" s="261">
        <f t="shared" si="0"/>
        <v>1</v>
      </c>
    </row>
    <row r="14" spans="1:15" ht="28.5" customHeight="1" thickBot="1">
      <c r="A14" s="377"/>
      <c r="B14" s="378"/>
      <c r="C14" s="173" t="s">
        <v>483</v>
      </c>
      <c r="D14" s="114">
        <f t="shared" ref="D14:E14" si="3">D21+D57+D69+D82+D118+D154+D268+D322</f>
        <v>20</v>
      </c>
      <c r="E14" s="114">
        <f t="shared" si="3"/>
        <v>20</v>
      </c>
      <c r="F14" s="261">
        <f t="shared" si="0"/>
        <v>1</v>
      </c>
    </row>
    <row r="15" spans="1:15" ht="22.5" thickBot="1">
      <c r="A15" s="379"/>
      <c r="B15" s="380"/>
      <c r="C15" s="173" t="s">
        <v>238</v>
      </c>
      <c r="D15" s="114">
        <f t="shared" ref="D15:E15" si="4">D22+D58+D70+D83+D119+D155+D269+D323</f>
        <v>35589.797159999995</v>
      </c>
      <c r="E15" s="114">
        <f t="shared" si="4"/>
        <v>35200.445119999997</v>
      </c>
      <c r="F15" s="261">
        <f t="shared" si="0"/>
        <v>0.98906000957944207</v>
      </c>
    </row>
    <row r="16" spans="1:15" s="201" customFormat="1" ht="25.5" customHeight="1" thickBot="1">
      <c r="A16" s="381" t="s">
        <v>480</v>
      </c>
      <c r="B16" s="382"/>
      <c r="C16" s="382"/>
      <c r="D16" s="200">
        <v>14416.4902</v>
      </c>
      <c r="E16" s="200">
        <v>14416.500340000001</v>
      </c>
      <c r="F16" s="262">
        <f>E16/D16</f>
        <v>1.0000007033612106</v>
      </c>
    </row>
    <row r="17" spans="1:6" ht="12.75" thickBot="1">
      <c r="A17" s="367" t="s">
        <v>0</v>
      </c>
      <c r="B17" s="367" t="s">
        <v>468</v>
      </c>
      <c r="C17" s="6" t="s">
        <v>8</v>
      </c>
      <c r="D17" s="120">
        <v>6939.1962000000003</v>
      </c>
      <c r="E17" s="120">
        <v>6939.2063399999997</v>
      </c>
      <c r="F17" s="263">
        <f t="shared" si="0"/>
        <v>1.0000014612643464</v>
      </c>
    </row>
    <row r="18" spans="1:6" ht="23.25" thickBot="1">
      <c r="A18" s="368"/>
      <c r="B18" s="368"/>
      <c r="C18" s="8" t="s">
        <v>7</v>
      </c>
      <c r="D18" s="109">
        <v>0</v>
      </c>
      <c r="E18" s="109">
        <v>0</v>
      </c>
      <c r="F18" s="263">
        <v>0</v>
      </c>
    </row>
    <row r="19" spans="1:6" ht="12.75" thickBot="1">
      <c r="A19" s="368"/>
      <c r="B19" s="368"/>
      <c r="C19" s="8" t="s">
        <v>36</v>
      </c>
      <c r="D19" s="109">
        <v>4254.63933</v>
      </c>
      <c r="E19" s="109">
        <v>4254.6494700000003</v>
      </c>
      <c r="F19" s="263">
        <f t="shared" si="0"/>
        <v>1.000002383280747</v>
      </c>
    </row>
    <row r="20" spans="1:6" ht="23.25" thickBot="1">
      <c r="A20" s="368"/>
      <c r="B20" s="368"/>
      <c r="C20" s="8" t="s">
        <v>37</v>
      </c>
      <c r="D20" s="109">
        <v>0</v>
      </c>
      <c r="E20" s="109">
        <v>0</v>
      </c>
      <c r="F20" s="263">
        <v>0</v>
      </c>
    </row>
    <row r="21" spans="1:6" ht="34.5" thickBot="1">
      <c r="A21" s="368"/>
      <c r="B21" s="368"/>
      <c r="C21" s="8" t="s">
        <v>38</v>
      </c>
      <c r="D21" s="109">
        <v>20</v>
      </c>
      <c r="E21" s="109">
        <v>20</v>
      </c>
      <c r="F21" s="263">
        <f t="shared" si="0"/>
        <v>1</v>
      </c>
    </row>
    <row r="22" spans="1:6" ht="23.25" thickBot="1">
      <c r="A22" s="369"/>
      <c r="B22" s="369"/>
      <c r="C22" s="8" t="s">
        <v>211</v>
      </c>
      <c r="D22" s="109">
        <v>2664.5568699999999</v>
      </c>
      <c r="E22" s="109">
        <v>2664.5568699999999</v>
      </c>
      <c r="F22" s="263">
        <f t="shared" si="0"/>
        <v>1</v>
      </c>
    </row>
    <row r="23" spans="1:6" ht="19.5" customHeight="1" thickBot="1">
      <c r="A23" s="361" t="s">
        <v>17</v>
      </c>
      <c r="B23" s="361" t="s">
        <v>469</v>
      </c>
      <c r="C23" s="8" t="s">
        <v>8</v>
      </c>
      <c r="D23" s="186">
        <v>958.68345999999997</v>
      </c>
      <c r="E23" s="186">
        <v>958.68345999999997</v>
      </c>
      <c r="F23" s="264">
        <f t="shared" si="0"/>
        <v>1</v>
      </c>
    </row>
    <row r="24" spans="1:6" ht="23.25" thickBot="1">
      <c r="A24" s="362"/>
      <c r="B24" s="362"/>
      <c r="C24" s="8" t="s">
        <v>7</v>
      </c>
      <c r="D24" s="112"/>
      <c r="E24" s="108"/>
      <c r="F24" s="265"/>
    </row>
    <row r="25" spans="1:6" ht="28.5" customHeight="1" thickBot="1">
      <c r="A25" s="362"/>
      <c r="B25" s="362"/>
      <c r="C25" s="8" t="s">
        <v>36</v>
      </c>
      <c r="D25" s="107">
        <v>872.40193999999997</v>
      </c>
      <c r="E25" s="107">
        <v>872.40193999999997</v>
      </c>
      <c r="F25" s="265">
        <f t="shared" si="0"/>
        <v>1</v>
      </c>
    </row>
    <row r="26" spans="1:6" ht="23.25" thickBot="1">
      <c r="A26" s="362"/>
      <c r="B26" s="362"/>
      <c r="C26" s="8" t="s">
        <v>37</v>
      </c>
      <c r="D26" s="98"/>
      <c r="E26" s="98"/>
      <c r="F26" s="265"/>
    </row>
    <row r="27" spans="1:6" ht="23.25" thickBot="1">
      <c r="A27" s="362"/>
      <c r="B27" s="362"/>
      <c r="C27" s="8" t="s">
        <v>483</v>
      </c>
      <c r="D27" s="98"/>
      <c r="E27" s="98"/>
      <c r="F27" s="265"/>
    </row>
    <row r="28" spans="1:6" ht="23.25" thickBot="1">
      <c r="A28" s="363"/>
      <c r="B28" s="363"/>
      <c r="C28" s="8" t="s">
        <v>211</v>
      </c>
      <c r="D28" s="107">
        <v>86.28152</v>
      </c>
      <c r="E28" s="107">
        <v>86.28152</v>
      </c>
      <c r="F28" s="265">
        <f t="shared" si="0"/>
        <v>1</v>
      </c>
    </row>
    <row r="29" spans="1:6" ht="12.75" thickBot="1">
      <c r="A29" s="361" t="s">
        <v>18</v>
      </c>
      <c r="B29" s="361" t="s">
        <v>470</v>
      </c>
      <c r="C29" s="8" t="s">
        <v>8</v>
      </c>
      <c r="D29" s="186">
        <v>62.889859999999999</v>
      </c>
      <c r="E29" s="187">
        <v>62.899999999999991</v>
      </c>
      <c r="F29" s="264">
        <f t="shared" si="0"/>
        <v>1.000161234259386</v>
      </c>
    </row>
    <row r="30" spans="1:6" ht="23.25" thickBot="1">
      <c r="A30" s="362"/>
      <c r="B30" s="362"/>
      <c r="C30" s="8" t="s">
        <v>7</v>
      </c>
      <c r="D30" s="112"/>
      <c r="E30" s="108"/>
      <c r="F30" s="265"/>
    </row>
    <row r="31" spans="1:6" ht="19.5" customHeight="1" thickBot="1">
      <c r="A31" s="362"/>
      <c r="B31" s="362"/>
      <c r="C31" s="8" t="s">
        <v>36</v>
      </c>
      <c r="D31" s="112">
        <v>57.229860000000002</v>
      </c>
      <c r="E31" s="188">
        <v>57.239999999999995</v>
      </c>
      <c r="F31" s="265">
        <f t="shared" si="0"/>
        <v>1.0001771802342343</v>
      </c>
    </row>
    <row r="32" spans="1:6" ht="23.25" thickBot="1">
      <c r="A32" s="362"/>
      <c r="B32" s="362"/>
      <c r="C32" s="8" t="s">
        <v>37</v>
      </c>
      <c r="D32" s="64"/>
      <c r="E32" s="188"/>
      <c r="F32" s="265"/>
    </row>
    <row r="33" spans="1:6" ht="24.75" customHeight="1" thickBot="1">
      <c r="A33" s="362"/>
      <c r="B33" s="362"/>
      <c r="C33" s="8" t="s">
        <v>483</v>
      </c>
      <c r="D33" s="64"/>
      <c r="E33" s="188"/>
      <c r="F33" s="265"/>
    </row>
    <row r="34" spans="1:6" ht="23.25" thickBot="1">
      <c r="A34" s="363"/>
      <c r="B34" s="363"/>
      <c r="C34" s="8" t="s">
        <v>211</v>
      </c>
      <c r="D34" s="64">
        <v>5.66</v>
      </c>
      <c r="E34" s="188">
        <v>5.66</v>
      </c>
      <c r="F34" s="265">
        <f t="shared" si="0"/>
        <v>1</v>
      </c>
    </row>
    <row r="35" spans="1:6" ht="12.75" thickBot="1">
      <c r="A35" s="361" t="s">
        <v>19</v>
      </c>
      <c r="B35" s="361" t="s">
        <v>471</v>
      </c>
      <c r="C35" s="8" t="s">
        <v>8</v>
      </c>
      <c r="D35" s="186">
        <v>0</v>
      </c>
      <c r="E35" s="186">
        <v>0</v>
      </c>
      <c r="F35" s="264">
        <v>0</v>
      </c>
    </row>
    <row r="36" spans="1:6" ht="23.25" thickBot="1">
      <c r="A36" s="362"/>
      <c r="B36" s="362"/>
      <c r="C36" s="8" t="s">
        <v>7</v>
      </c>
      <c r="D36" s="112"/>
      <c r="E36" s="108"/>
      <c r="F36" s="265"/>
    </row>
    <row r="37" spans="1:6" ht="12.75" thickBot="1">
      <c r="A37" s="362"/>
      <c r="B37" s="362"/>
      <c r="C37" s="8" t="s">
        <v>36</v>
      </c>
      <c r="D37" s="189"/>
      <c r="E37" s="189"/>
      <c r="F37" s="265"/>
    </row>
    <row r="38" spans="1:6" ht="23.25" thickBot="1">
      <c r="A38" s="362"/>
      <c r="B38" s="362"/>
      <c r="C38" s="8" t="s">
        <v>37</v>
      </c>
      <c r="D38" s="189"/>
      <c r="E38" s="189"/>
      <c r="F38" s="265"/>
    </row>
    <row r="39" spans="1:6" ht="23.25" thickBot="1">
      <c r="A39" s="362"/>
      <c r="B39" s="362"/>
      <c r="C39" s="8" t="s">
        <v>483</v>
      </c>
      <c r="D39" s="189"/>
      <c r="E39" s="189"/>
      <c r="F39" s="265"/>
    </row>
    <row r="40" spans="1:6" ht="23.25" thickBot="1">
      <c r="A40" s="363"/>
      <c r="B40" s="363"/>
      <c r="C40" s="8" t="s">
        <v>211</v>
      </c>
      <c r="D40" s="189"/>
      <c r="E40" s="189"/>
      <c r="F40" s="265"/>
    </row>
    <row r="41" spans="1:6" ht="12.75" thickBot="1">
      <c r="A41" s="361" t="s">
        <v>76</v>
      </c>
      <c r="B41" s="361" t="s">
        <v>259</v>
      </c>
      <c r="C41" s="8" t="s">
        <v>8</v>
      </c>
      <c r="D41" s="186">
        <v>5917.6228799999999</v>
      </c>
      <c r="E41" s="186">
        <v>5917.6228799999999</v>
      </c>
      <c r="F41" s="264">
        <f t="shared" si="0"/>
        <v>1</v>
      </c>
    </row>
    <row r="42" spans="1:6" ht="23.25" thickBot="1">
      <c r="A42" s="362"/>
      <c r="B42" s="362"/>
      <c r="C42" s="8" t="s">
        <v>7</v>
      </c>
      <c r="D42" s="112"/>
      <c r="E42" s="108"/>
      <c r="F42" s="265"/>
    </row>
    <row r="43" spans="1:6" ht="12.75" thickBot="1">
      <c r="A43" s="362"/>
      <c r="B43" s="362"/>
      <c r="C43" s="8" t="s">
        <v>36</v>
      </c>
      <c r="D43" s="189">
        <v>3325.0075299999999</v>
      </c>
      <c r="E43" s="189">
        <v>3325.0075299999999</v>
      </c>
      <c r="F43" s="265">
        <f t="shared" si="0"/>
        <v>1</v>
      </c>
    </row>
    <row r="44" spans="1:6" ht="23.25" thickBot="1">
      <c r="A44" s="362"/>
      <c r="B44" s="362"/>
      <c r="C44" s="8" t="s">
        <v>37</v>
      </c>
      <c r="D44" s="189"/>
      <c r="E44" s="189"/>
      <c r="F44" s="265"/>
    </row>
    <row r="45" spans="1:6" ht="23.25" thickBot="1">
      <c r="A45" s="362"/>
      <c r="B45" s="362"/>
      <c r="C45" s="8" t="s">
        <v>483</v>
      </c>
      <c r="D45" s="189">
        <v>20</v>
      </c>
      <c r="E45" s="189">
        <v>20</v>
      </c>
      <c r="F45" s="265">
        <f t="shared" si="0"/>
        <v>1</v>
      </c>
    </row>
    <row r="46" spans="1:6" ht="23.25" thickBot="1">
      <c r="A46" s="363"/>
      <c r="B46" s="363"/>
      <c r="C46" s="8" t="s">
        <v>211</v>
      </c>
      <c r="D46" s="189">
        <v>2572.61535</v>
      </c>
      <c r="E46" s="189">
        <v>2572.61535</v>
      </c>
      <c r="F46" s="265">
        <f t="shared" si="0"/>
        <v>1</v>
      </c>
    </row>
    <row r="47" spans="1:6" ht="12.75" thickBot="1">
      <c r="A47" s="361" t="s">
        <v>77</v>
      </c>
      <c r="B47" s="361" t="s">
        <v>258</v>
      </c>
      <c r="C47" s="8" t="s">
        <v>8</v>
      </c>
      <c r="D47" s="186">
        <v>0</v>
      </c>
      <c r="E47" s="187">
        <v>0</v>
      </c>
      <c r="F47" s="264">
        <v>0</v>
      </c>
    </row>
    <row r="48" spans="1:6" ht="23.25" thickBot="1">
      <c r="A48" s="362"/>
      <c r="B48" s="362"/>
      <c r="C48" s="8" t="s">
        <v>7</v>
      </c>
      <c r="D48" s="112"/>
      <c r="E48" s="108"/>
      <c r="F48" s="265"/>
    </row>
    <row r="49" spans="1:6" ht="12.75" thickBot="1">
      <c r="A49" s="362"/>
      <c r="B49" s="362"/>
      <c r="C49" s="8" t="s">
        <v>36</v>
      </c>
      <c r="D49" s="112"/>
      <c r="E49" s="108"/>
      <c r="F49" s="265"/>
    </row>
    <row r="50" spans="1:6" ht="23.25" thickBot="1">
      <c r="A50" s="362"/>
      <c r="B50" s="362"/>
      <c r="C50" s="8" t="s">
        <v>37</v>
      </c>
      <c r="D50" s="112"/>
      <c r="E50" s="108"/>
      <c r="F50" s="265"/>
    </row>
    <row r="51" spans="1:6" ht="23.25" thickBot="1">
      <c r="A51" s="362"/>
      <c r="B51" s="362"/>
      <c r="C51" s="8" t="s">
        <v>483</v>
      </c>
      <c r="D51" s="112"/>
      <c r="E51" s="108"/>
      <c r="F51" s="265"/>
    </row>
    <row r="52" spans="1:6" ht="23.25" thickBot="1">
      <c r="A52" s="363"/>
      <c r="B52" s="363"/>
      <c r="C52" s="8" t="s">
        <v>211</v>
      </c>
      <c r="D52" s="112"/>
      <c r="E52" s="108"/>
      <c r="F52" s="265"/>
    </row>
    <row r="53" spans="1:6" ht="23.25" customHeight="1" thickBot="1">
      <c r="A53" s="367" t="s">
        <v>1</v>
      </c>
      <c r="B53" s="367" t="s">
        <v>472</v>
      </c>
      <c r="C53" s="6" t="s">
        <v>8</v>
      </c>
      <c r="D53" s="120">
        <v>7477.2940000000008</v>
      </c>
      <c r="E53" s="120">
        <v>7477.2940000000008</v>
      </c>
      <c r="F53" s="264">
        <f>E53/D53</f>
        <v>1</v>
      </c>
    </row>
    <row r="54" spans="1:6" ht="23.25" customHeight="1" thickBot="1">
      <c r="A54" s="368"/>
      <c r="B54" s="368"/>
      <c r="C54" s="8" t="s">
        <v>7</v>
      </c>
      <c r="D54" s="190">
        <v>0</v>
      </c>
      <c r="E54" s="190">
        <v>0</v>
      </c>
      <c r="F54" s="265"/>
    </row>
    <row r="55" spans="1:6" ht="23.25" customHeight="1" thickBot="1">
      <c r="A55" s="368"/>
      <c r="B55" s="368"/>
      <c r="C55" s="8" t="s">
        <v>36</v>
      </c>
      <c r="D55" s="190">
        <v>6804.3375400000004</v>
      </c>
      <c r="E55" s="190">
        <v>6804.3375400000004</v>
      </c>
      <c r="F55" s="265">
        <f>E55/D55</f>
        <v>1</v>
      </c>
    </row>
    <row r="56" spans="1:6" ht="23.25" customHeight="1" thickBot="1">
      <c r="A56" s="368"/>
      <c r="B56" s="368"/>
      <c r="C56" s="8" t="s">
        <v>37</v>
      </c>
      <c r="D56" s="190">
        <v>0</v>
      </c>
      <c r="E56" s="190">
        <v>0</v>
      </c>
      <c r="F56" s="265"/>
    </row>
    <row r="57" spans="1:6" ht="23.25" customHeight="1" thickBot="1">
      <c r="A57" s="368"/>
      <c r="B57" s="368"/>
      <c r="C57" s="8" t="s">
        <v>38</v>
      </c>
      <c r="D57" s="190">
        <v>0</v>
      </c>
      <c r="E57" s="190">
        <v>0</v>
      </c>
      <c r="F57" s="265"/>
    </row>
    <row r="58" spans="1:6" ht="23.25" customHeight="1" thickBot="1">
      <c r="A58" s="369"/>
      <c r="B58" s="369"/>
      <c r="C58" s="8" t="s">
        <v>211</v>
      </c>
      <c r="D58" s="190">
        <v>672.95645999999999</v>
      </c>
      <c r="E58" s="190">
        <v>672.95645999999999</v>
      </c>
      <c r="F58" s="265">
        <f>E58/D58</f>
        <v>1</v>
      </c>
    </row>
    <row r="59" spans="1:6" ht="12.75" thickBot="1">
      <c r="A59" s="361" t="s">
        <v>20</v>
      </c>
      <c r="B59" s="361" t="s">
        <v>244</v>
      </c>
      <c r="C59" s="8" t="s">
        <v>8</v>
      </c>
      <c r="D59" s="187">
        <v>7477.2940000000008</v>
      </c>
      <c r="E59" s="187">
        <v>7477.2940000000008</v>
      </c>
      <c r="F59" s="264">
        <f t="shared" ref="F59:F64" si="5">E59/D59</f>
        <v>1</v>
      </c>
    </row>
    <row r="60" spans="1:6" ht="23.25" thickBot="1">
      <c r="A60" s="362"/>
      <c r="B60" s="362"/>
      <c r="C60" s="8" t="s">
        <v>7</v>
      </c>
      <c r="D60" s="112"/>
      <c r="E60" s="108"/>
      <c r="F60" s="265"/>
    </row>
    <row r="61" spans="1:6" ht="12.75" thickBot="1">
      <c r="A61" s="362"/>
      <c r="B61" s="362"/>
      <c r="C61" s="8" t="s">
        <v>36</v>
      </c>
      <c r="D61" s="112">
        <v>6804.3375400000004</v>
      </c>
      <c r="E61" s="112">
        <v>6804.3375400000004</v>
      </c>
      <c r="F61" s="265">
        <f t="shared" si="5"/>
        <v>1</v>
      </c>
    </row>
    <row r="62" spans="1:6" ht="23.25" thickBot="1">
      <c r="A62" s="362"/>
      <c r="B62" s="362"/>
      <c r="C62" s="8" t="s">
        <v>37</v>
      </c>
      <c r="D62" s="112"/>
      <c r="E62" s="112"/>
      <c r="F62" s="265"/>
    </row>
    <row r="63" spans="1:6" ht="23.25" thickBot="1">
      <c r="A63" s="362"/>
      <c r="B63" s="362"/>
      <c r="C63" s="8" t="s">
        <v>483</v>
      </c>
      <c r="D63" s="112"/>
      <c r="E63" s="112"/>
      <c r="F63" s="265"/>
    </row>
    <row r="64" spans="1:6" ht="23.25" thickBot="1">
      <c r="A64" s="363"/>
      <c r="B64" s="363"/>
      <c r="C64" s="8" t="s">
        <v>211</v>
      </c>
      <c r="D64" s="112">
        <v>672.95645999999999</v>
      </c>
      <c r="E64" s="112">
        <v>672.95645999999999</v>
      </c>
      <c r="F64" s="265">
        <f t="shared" si="5"/>
        <v>1</v>
      </c>
    </row>
    <row r="65" spans="1:6" ht="12.75" thickBot="1">
      <c r="A65" s="367" t="s">
        <v>2</v>
      </c>
      <c r="B65" s="367" t="s">
        <v>473</v>
      </c>
      <c r="C65" s="8" t="s">
        <v>8</v>
      </c>
      <c r="D65" s="120">
        <v>0</v>
      </c>
      <c r="E65" s="120">
        <v>0</v>
      </c>
      <c r="F65" s="264">
        <v>0</v>
      </c>
    </row>
    <row r="66" spans="1:6" ht="23.25" thickBot="1">
      <c r="A66" s="368"/>
      <c r="B66" s="368"/>
      <c r="C66" s="8" t="s">
        <v>7</v>
      </c>
      <c r="D66" s="190">
        <v>0</v>
      </c>
      <c r="E66" s="190">
        <v>0</v>
      </c>
      <c r="F66" s="265">
        <v>0</v>
      </c>
    </row>
    <row r="67" spans="1:6" ht="12.75" thickBot="1">
      <c r="A67" s="368"/>
      <c r="B67" s="368"/>
      <c r="C67" s="8" t="s">
        <v>36</v>
      </c>
      <c r="D67" s="190">
        <v>0</v>
      </c>
      <c r="E67" s="190">
        <v>0</v>
      </c>
      <c r="F67" s="265">
        <v>0</v>
      </c>
    </row>
    <row r="68" spans="1:6" ht="23.25" thickBot="1">
      <c r="A68" s="368"/>
      <c r="B68" s="368"/>
      <c r="C68" s="8" t="s">
        <v>37</v>
      </c>
      <c r="D68" s="190">
        <v>0</v>
      </c>
      <c r="E68" s="190">
        <v>0</v>
      </c>
      <c r="F68" s="265">
        <v>0</v>
      </c>
    </row>
    <row r="69" spans="1:6" ht="34.5" thickBot="1">
      <c r="A69" s="368"/>
      <c r="B69" s="368"/>
      <c r="C69" s="8" t="s">
        <v>38</v>
      </c>
      <c r="D69" s="190">
        <v>0</v>
      </c>
      <c r="E69" s="190">
        <v>0</v>
      </c>
      <c r="F69" s="265">
        <v>0</v>
      </c>
    </row>
    <row r="70" spans="1:6" ht="23.25" thickBot="1">
      <c r="A70" s="369"/>
      <c r="B70" s="369"/>
      <c r="C70" s="8" t="s">
        <v>211</v>
      </c>
      <c r="D70" s="190">
        <v>0</v>
      </c>
      <c r="E70" s="190">
        <v>0</v>
      </c>
      <c r="F70" s="265">
        <v>0</v>
      </c>
    </row>
    <row r="71" spans="1:6" ht="12.75" thickBot="1">
      <c r="A71" s="361" t="s">
        <v>188</v>
      </c>
      <c r="B71" s="361" t="s">
        <v>481</v>
      </c>
      <c r="C71" s="8" t="s">
        <v>8</v>
      </c>
      <c r="D71" s="187">
        <v>0</v>
      </c>
      <c r="E71" s="187">
        <v>0</v>
      </c>
      <c r="F71" s="265">
        <v>0</v>
      </c>
    </row>
    <row r="72" spans="1:6" ht="23.25" thickBot="1">
      <c r="A72" s="362"/>
      <c r="B72" s="362"/>
      <c r="C72" s="8" t="s">
        <v>7</v>
      </c>
      <c r="D72" s="112"/>
      <c r="E72" s="108"/>
      <c r="F72" s="265"/>
    </row>
    <row r="73" spans="1:6" ht="12.75" thickBot="1">
      <c r="A73" s="362"/>
      <c r="B73" s="362"/>
      <c r="C73" s="8" t="s">
        <v>36</v>
      </c>
      <c r="D73" s="112"/>
      <c r="E73" s="108"/>
      <c r="F73" s="265"/>
    </row>
    <row r="74" spans="1:6" ht="23.25" thickBot="1">
      <c r="A74" s="362"/>
      <c r="B74" s="362"/>
      <c r="C74" s="8" t="s">
        <v>37</v>
      </c>
      <c r="D74" s="112"/>
      <c r="E74" s="108"/>
      <c r="F74" s="265"/>
    </row>
    <row r="75" spans="1:6" ht="34.5" thickBot="1">
      <c r="A75" s="362"/>
      <c r="B75" s="362"/>
      <c r="C75" s="8" t="s">
        <v>38</v>
      </c>
      <c r="D75" s="112"/>
      <c r="E75" s="108"/>
      <c r="F75" s="265"/>
    </row>
    <row r="76" spans="1:6" ht="23.25" thickBot="1">
      <c r="A76" s="363"/>
      <c r="B76" s="363"/>
      <c r="C76" s="8" t="s">
        <v>211</v>
      </c>
      <c r="D76" s="112"/>
      <c r="E76" s="108"/>
      <c r="F76" s="265"/>
    </row>
    <row r="77" spans="1:6" ht="12.75" thickBot="1">
      <c r="A77" s="370" t="s">
        <v>482</v>
      </c>
      <c r="B77" s="371"/>
      <c r="C77" s="371"/>
      <c r="D77" s="200">
        <v>40314.103059999994</v>
      </c>
      <c r="E77" s="200">
        <v>39924.761019999991</v>
      </c>
      <c r="F77" s="262">
        <f>E77/D77</f>
        <v>0.99034228693069171</v>
      </c>
    </row>
    <row r="78" spans="1:6" ht="12.75" thickBot="1">
      <c r="A78" s="364" t="s">
        <v>0</v>
      </c>
      <c r="B78" s="364" t="s">
        <v>159</v>
      </c>
      <c r="C78" s="194" t="s">
        <v>8</v>
      </c>
      <c r="D78" s="115">
        <v>334.49950000000001</v>
      </c>
      <c r="E78" s="116">
        <v>334.49950000000001</v>
      </c>
      <c r="F78" s="266">
        <f t="shared" si="0"/>
        <v>1</v>
      </c>
    </row>
    <row r="79" spans="1:6" ht="33" thickBot="1">
      <c r="A79" s="365"/>
      <c r="B79" s="365"/>
      <c r="C79" s="195" t="s">
        <v>7</v>
      </c>
      <c r="D79" s="117">
        <v>0</v>
      </c>
      <c r="E79" s="118">
        <v>0</v>
      </c>
      <c r="F79" s="267"/>
    </row>
    <row r="80" spans="1:6" ht="22.5" thickBot="1">
      <c r="A80" s="365"/>
      <c r="B80" s="365"/>
      <c r="C80" s="195" t="s">
        <v>36</v>
      </c>
      <c r="D80" s="117">
        <v>0</v>
      </c>
      <c r="E80" s="118">
        <v>0</v>
      </c>
      <c r="F80" s="267"/>
    </row>
    <row r="81" spans="1:6" ht="22.5" thickBot="1">
      <c r="A81" s="365"/>
      <c r="B81" s="365"/>
      <c r="C81" s="195" t="s">
        <v>37</v>
      </c>
      <c r="D81" s="117">
        <v>0</v>
      </c>
      <c r="E81" s="118">
        <v>0</v>
      </c>
      <c r="F81" s="267"/>
    </row>
    <row r="82" spans="1:6" ht="33" thickBot="1">
      <c r="A82" s="365"/>
      <c r="B82" s="365"/>
      <c r="C82" s="195" t="s">
        <v>38</v>
      </c>
      <c r="D82" s="117">
        <v>0</v>
      </c>
      <c r="E82" s="118">
        <v>0</v>
      </c>
      <c r="F82" s="267"/>
    </row>
    <row r="83" spans="1:6" ht="22.5" thickBot="1">
      <c r="A83" s="366"/>
      <c r="B83" s="366"/>
      <c r="C83" s="95" t="s">
        <v>211</v>
      </c>
      <c r="D83" s="119">
        <v>462.99950000000001</v>
      </c>
      <c r="E83" s="118">
        <v>462.98950000000002</v>
      </c>
      <c r="F83" s="267">
        <f t="shared" si="0"/>
        <v>0.99997840170453745</v>
      </c>
    </row>
    <row r="84" spans="1:6" ht="12.75" thickBot="1">
      <c r="A84" s="361" t="s">
        <v>17</v>
      </c>
      <c r="B84" s="361" t="s">
        <v>64</v>
      </c>
      <c r="C84" s="196" t="s">
        <v>8</v>
      </c>
      <c r="D84" s="120">
        <v>31.5</v>
      </c>
      <c r="E84" s="121">
        <v>31.5</v>
      </c>
      <c r="F84" s="264">
        <f t="shared" si="0"/>
        <v>1</v>
      </c>
    </row>
    <row r="85" spans="1:6" ht="23.25" thickBot="1">
      <c r="A85" s="362"/>
      <c r="B85" s="362"/>
      <c r="C85" s="8" t="s">
        <v>7</v>
      </c>
      <c r="D85" s="112"/>
      <c r="E85" s="108"/>
      <c r="F85" s="265"/>
    </row>
    <row r="86" spans="1:6" ht="12.75" thickBot="1">
      <c r="A86" s="362"/>
      <c r="B86" s="362"/>
      <c r="C86" s="8" t="s">
        <v>36</v>
      </c>
      <c r="D86" s="112"/>
      <c r="E86" s="108"/>
      <c r="F86" s="265"/>
    </row>
    <row r="87" spans="1:6" ht="23.25" thickBot="1">
      <c r="A87" s="362"/>
      <c r="B87" s="362"/>
      <c r="C87" s="8" t="s">
        <v>37</v>
      </c>
      <c r="D87" s="112"/>
      <c r="E87" s="108"/>
      <c r="F87" s="265"/>
    </row>
    <row r="88" spans="1:6" ht="34.5" thickBot="1">
      <c r="A88" s="362"/>
      <c r="B88" s="362"/>
      <c r="C88" s="8" t="s">
        <v>38</v>
      </c>
      <c r="D88" s="112"/>
      <c r="E88" s="108"/>
      <c r="F88" s="265"/>
    </row>
    <row r="89" spans="1:6" ht="23.25" thickBot="1">
      <c r="A89" s="363"/>
      <c r="B89" s="363"/>
      <c r="C89" s="8" t="s">
        <v>211</v>
      </c>
      <c r="D89" s="112">
        <v>31.5</v>
      </c>
      <c r="E89" s="112">
        <v>31.5</v>
      </c>
      <c r="F89" s="265">
        <f t="shared" si="0"/>
        <v>1</v>
      </c>
    </row>
    <row r="90" spans="1:6" ht="12.75" thickBot="1">
      <c r="A90" s="361" t="s">
        <v>18</v>
      </c>
      <c r="B90" s="361" t="s">
        <v>158</v>
      </c>
      <c r="C90" s="196" t="s">
        <v>8</v>
      </c>
      <c r="D90" s="120">
        <v>231</v>
      </c>
      <c r="E90" s="121">
        <v>231</v>
      </c>
      <c r="F90" s="264">
        <f t="shared" si="0"/>
        <v>1</v>
      </c>
    </row>
    <row r="91" spans="1:6" ht="23.25" thickBot="1">
      <c r="A91" s="362"/>
      <c r="B91" s="362"/>
      <c r="C91" s="8" t="s">
        <v>7</v>
      </c>
      <c r="D91" s="112"/>
      <c r="E91" s="108"/>
      <c r="F91" s="265"/>
    </row>
    <row r="92" spans="1:6" ht="12.75" thickBot="1">
      <c r="A92" s="362"/>
      <c r="B92" s="362"/>
      <c r="C92" s="8" t="s">
        <v>36</v>
      </c>
      <c r="D92" s="112"/>
      <c r="E92" s="108"/>
      <c r="F92" s="265"/>
    </row>
    <row r="93" spans="1:6" ht="23.25" thickBot="1">
      <c r="A93" s="362"/>
      <c r="B93" s="362"/>
      <c r="C93" s="8" t="s">
        <v>37</v>
      </c>
      <c r="D93" s="112"/>
      <c r="E93" s="108"/>
      <c r="F93" s="265"/>
    </row>
    <row r="94" spans="1:6" ht="34.5" thickBot="1">
      <c r="A94" s="362"/>
      <c r="B94" s="362"/>
      <c r="C94" s="8" t="s">
        <v>38</v>
      </c>
      <c r="D94" s="112"/>
      <c r="E94" s="108"/>
      <c r="F94" s="265"/>
    </row>
    <row r="95" spans="1:6" ht="23.25" thickBot="1">
      <c r="A95" s="363"/>
      <c r="B95" s="363"/>
      <c r="C95" s="8" t="s">
        <v>211</v>
      </c>
      <c r="D95" s="112">
        <v>231</v>
      </c>
      <c r="E95" s="112">
        <v>231</v>
      </c>
      <c r="F95" s="265">
        <f t="shared" si="0"/>
        <v>1</v>
      </c>
    </row>
    <row r="96" spans="1:6" ht="12.75" thickBot="1">
      <c r="A96" s="361" t="s">
        <v>19</v>
      </c>
      <c r="B96" s="361" t="s">
        <v>160</v>
      </c>
      <c r="C96" s="196" t="s">
        <v>8</v>
      </c>
      <c r="D96" s="120">
        <v>52</v>
      </c>
      <c r="E96" s="121">
        <v>52</v>
      </c>
      <c r="F96" s="264">
        <f t="shared" si="0"/>
        <v>1</v>
      </c>
    </row>
    <row r="97" spans="1:6" ht="23.25" thickBot="1">
      <c r="A97" s="362"/>
      <c r="B97" s="362"/>
      <c r="C97" s="8" t="s">
        <v>7</v>
      </c>
      <c r="D97" s="112"/>
      <c r="E97" s="108"/>
      <c r="F97" s="265"/>
    </row>
    <row r="98" spans="1:6" ht="12.75" thickBot="1">
      <c r="A98" s="362"/>
      <c r="B98" s="362"/>
      <c r="C98" s="8" t="s">
        <v>36</v>
      </c>
      <c r="D98" s="112"/>
      <c r="E98" s="108"/>
      <c r="F98" s="265"/>
    </row>
    <row r="99" spans="1:6" ht="23.25" thickBot="1">
      <c r="A99" s="362"/>
      <c r="B99" s="362"/>
      <c r="C99" s="8" t="s">
        <v>37</v>
      </c>
      <c r="D99" s="112"/>
      <c r="E99" s="108"/>
      <c r="F99" s="265"/>
    </row>
    <row r="100" spans="1:6" ht="34.5" thickBot="1">
      <c r="A100" s="362"/>
      <c r="B100" s="362"/>
      <c r="C100" s="8" t="s">
        <v>38</v>
      </c>
      <c r="D100" s="112"/>
      <c r="E100" s="108"/>
      <c r="F100" s="265"/>
    </row>
    <row r="101" spans="1:6" ht="23.25" thickBot="1">
      <c r="A101" s="363"/>
      <c r="B101" s="363"/>
      <c r="C101" s="8" t="s">
        <v>211</v>
      </c>
      <c r="D101" s="112">
        <v>52</v>
      </c>
      <c r="E101" s="112">
        <v>52</v>
      </c>
      <c r="F101" s="265">
        <f t="shared" si="0"/>
        <v>1</v>
      </c>
    </row>
    <row r="102" spans="1:6" ht="12.75" thickBot="1">
      <c r="A102" s="361" t="s">
        <v>76</v>
      </c>
      <c r="B102" s="361" t="s">
        <v>161</v>
      </c>
      <c r="C102" s="196" t="s">
        <v>8</v>
      </c>
      <c r="D102" s="120">
        <v>9.9994999999999994</v>
      </c>
      <c r="E102" s="121">
        <v>9.9994999999999994</v>
      </c>
      <c r="F102" s="264">
        <f t="shared" si="0"/>
        <v>1</v>
      </c>
    </row>
    <row r="103" spans="1:6" ht="23.25" thickBot="1">
      <c r="A103" s="362"/>
      <c r="B103" s="362"/>
      <c r="C103" s="8" t="s">
        <v>7</v>
      </c>
      <c r="D103" s="112"/>
      <c r="E103" s="108"/>
      <c r="F103" s="265"/>
    </row>
    <row r="104" spans="1:6" ht="12.75" thickBot="1">
      <c r="A104" s="362"/>
      <c r="B104" s="362"/>
      <c r="C104" s="8" t="s">
        <v>36</v>
      </c>
      <c r="D104" s="112"/>
      <c r="E104" s="108"/>
      <c r="F104" s="265"/>
    </row>
    <row r="105" spans="1:6" ht="23.25" thickBot="1">
      <c r="A105" s="362"/>
      <c r="B105" s="362"/>
      <c r="C105" s="8" t="s">
        <v>37</v>
      </c>
      <c r="D105" s="112"/>
      <c r="E105" s="108"/>
      <c r="F105" s="265"/>
    </row>
    <row r="106" spans="1:6" ht="34.5" thickBot="1">
      <c r="A106" s="362"/>
      <c r="B106" s="362"/>
      <c r="C106" s="8" t="s">
        <v>38</v>
      </c>
      <c r="D106" s="112"/>
      <c r="E106" s="108"/>
      <c r="F106" s="265"/>
    </row>
    <row r="107" spans="1:6" ht="23.25" thickBot="1">
      <c r="A107" s="363"/>
      <c r="B107" s="363"/>
      <c r="C107" s="8" t="s">
        <v>211</v>
      </c>
      <c r="D107" s="112">
        <v>9.9994999999999994</v>
      </c>
      <c r="E107" s="112">
        <v>9.9994999999999994</v>
      </c>
      <c r="F107" s="265">
        <f t="shared" si="0"/>
        <v>1</v>
      </c>
    </row>
    <row r="108" spans="1:6" ht="12.75" thickBot="1">
      <c r="A108" s="361" t="s">
        <v>77</v>
      </c>
      <c r="B108" s="361" t="s">
        <v>162</v>
      </c>
      <c r="C108" s="196" t="s">
        <v>8</v>
      </c>
      <c r="D108" s="120">
        <v>10</v>
      </c>
      <c r="E108" s="121">
        <v>10</v>
      </c>
      <c r="F108" s="264">
        <f t="shared" si="0"/>
        <v>1</v>
      </c>
    </row>
    <row r="109" spans="1:6" ht="23.25" thickBot="1">
      <c r="A109" s="362"/>
      <c r="B109" s="362"/>
      <c r="C109" s="8" t="s">
        <v>7</v>
      </c>
      <c r="D109" s="112"/>
      <c r="E109" s="108"/>
      <c r="F109" s="265"/>
    </row>
    <row r="110" spans="1:6" ht="21.75" customHeight="1" thickBot="1">
      <c r="A110" s="362"/>
      <c r="B110" s="362"/>
      <c r="C110" s="8" t="s">
        <v>36</v>
      </c>
      <c r="D110" s="112"/>
      <c r="E110" s="108"/>
      <c r="F110" s="265"/>
    </row>
    <row r="111" spans="1:6" ht="23.25" thickBot="1">
      <c r="A111" s="362"/>
      <c r="B111" s="362"/>
      <c r="C111" s="8" t="s">
        <v>37</v>
      </c>
      <c r="D111" s="112"/>
      <c r="E111" s="108"/>
      <c r="F111" s="265"/>
    </row>
    <row r="112" spans="1:6" ht="34.5" thickBot="1">
      <c r="A112" s="362"/>
      <c r="B112" s="362"/>
      <c r="C112" s="8" t="s">
        <v>38</v>
      </c>
      <c r="D112" s="112"/>
      <c r="E112" s="108"/>
      <c r="F112" s="265"/>
    </row>
    <row r="113" spans="1:6" ht="23.25" thickBot="1">
      <c r="A113" s="363"/>
      <c r="B113" s="363"/>
      <c r="C113" s="8" t="s">
        <v>211</v>
      </c>
      <c r="D113" s="112">
        <v>10</v>
      </c>
      <c r="E113" s="112">
        <v>10</v>
      </c>
      <c r="F113" s="265">
        <f t="shared" si="0"/>
        <v>1</v>
      </c>
    </row>
    <row r="114" spans="1:6" ht="12.75" thickBot="1">
      <c r="A114" s="364">
        <v>2</v>
      </c>
      <c r="B114" s="364" t="s">
        <v>163</v>
      </c>
      <c r="C114" s="194" t="s">
        <v>8</v>
      </c>
      <c r="D114" s="115">
        <v>160</v>
      </c>
      <c r="E114" s="116">
        <v>159.99</v>
      </c>
      <c r="F114" s="266">
        <f t="shared" si="0"/>
        <v>0.99993750000000003</v>
      </c>
    </row>
    <row r="115" spans="1:6" ht="33" thickBot="1">
      <c r="A115" s="365"/>
      <c r="B115" s="365"/>
      <c r="C115" s="195" t="s">
        <v>7</v>
      </c>
      <c r="D115" s="117">
        <v>0</v>
      </c>
      <c r="E115" s="118">
        <v>0</v>
      </c>
      <c r="F115" s="267">
        <v>0</v>
      </c>
    </row>
    <row r="116" spans="1:6" ht="22.5" thickBot="1">
      <c r="A116" s="365"/>
      <c r="B116" s="365"/>
      <c r="C116" s="195" t="s">
        <v>36</v>
      </c>
      <c r="D116" s="117">
        <v>0</v>
      </c>
      <c r="E116" s="118">
        <v>0</v>
      </c>
      <c r="F116" s="267">
        <v>0</v>
      </c>
    </row>
    <row r="117" spans="1:6" ht="22.5" thickBot="1">
      <c r="A117" s="365"/>
      <c r="B117" s="365"/>
      <c r="C117" s="195" t="s">
        <v>37</v>
      </c>
      <c r="D117" s="117">
        <v>0</v>
      </c>
      <c r="E117" s="118">
        <v>0</v>
      </c>
      <c r="F117" s="267">
        <v>0</v>
      </c>
    </row>
    <row r="118" spans="1:6" ht="33" thickBot="1">
      <c r="A118" s="365"/>
      <c r="B118" s="365"/>
      <c r="C118" s="195" t="s">
        <v>38</v>
      </c>
      <c r="D118" s="117">
        <v>0</v>
      </c>
      <c r="E118" s="118">
        <v>0</v>
      </c>
      <c r="F118" s="267">
        <v>0</v>
      </c>
    </row>
    <row r="119" spans="1:6" ht="22.5" thickBot="1">
      <c r="A119" s="366"/>
      <c r="B119" s="366"/>
      <c r="C119" s="95" t="s">
        <v>211</v>
      </c>
      <c r="D119" s="119">
        <v>160</v>
      </c>
      <c r="E119" s="118">
        <v>159.99</v>
      </c>
      <c r="F119" s="267">
        <f t="shared" si="0"/>
        <v>0.99993750000000003</v>
      </c>
    </row>
    <row r="120" spans="1:6" ht="12.75" thickBot="1">
      <c r="A120" s="361" t="s">
        <v>20</v>
      </c>
      <c r="B120" s="361" t="s">
        <v>164</v>
      </c>
      <c r="C120" s="196" t="s">
        <v>8</v>
      </c>
      <c r="D120" s="120">
        <v>0</v>
      </c>
      <c r="E120" s="121">
        <v>0</v>
      </c>
      <c r="F120" s="264">
        <v>0</v>
      </c>
    </row>
    <row r="121" spans="1:6" ht="23.25" thickBot="1">
      <c r="A121" s="362"/>
      <c r="B121" s="362"/>
      <c r="C121" s="8" t="s">
        <v>7</v>
      </c>
      <c r="D121" s="112"/>
      <c r="E121" s="108"/>
      <c r="F121" s="265"/>
    </row>
    <row r="122" spans="1:6" ht="28.5" customHeight="1" thickBot="1">
      <c r="A122" s="362"/>
      <c r="B122" s="362"/>
      <c r="C122" s="8" t="s">
        <v>36</v>
      </c>
      <c r="D122" s="112"/>
      <c r="E122" s="108"/>
      <c r="F122" s="265"/>
    </row>
    <row r="123" spans="1:6" ht="23.25" thickBot="1">
      <c r="A123" s="362"/>
      <c r="B123" s="362"/>
      <c r="C123" s="8" t="s">
        <v>37</v>
      </c>
      <c r="D123" s="112"/>
      <c r="E123" s="108"/>
      <c r="F123" s="265"/>
    </row>
    <row r="124" spans="1:6" ht="34.5" thickBot="1">
      <c r="A124" s="362"/>
      <c r="B124" s="362"/>
      <c r="C124" s="8" t="s">
        <v>38</v>
      </c>
      <c r="D124" s="112"/>
      <c r="E124" s="108"/>
      <c r="F124" s="265"/>
    </row>
    <row r="125" spans="1:6" ht="23.25" thickBot="1">
      <c r="A125" s="363"/>
      <c r="B125" s="363"/>
      <c r="C125" s="8" t="s">
        <v>211</v>
      </c>
      <c r="D125" s="112"/>
      <c r="E125" s="108"/>
      <c r="F125" s="265"/>
    </row>
    <row r="126" spans="1:6" ht="12.75" thickBot="1">
      <c r="A126" s="361" t="s">
        <v>21</v>
      </c>
      <c r="B126" s="361" t="s">
        <v>165</v>
      </c>
      <c r="C126" s="197" t="s">
        <v>8</v>
      </c>
      <c r="D126" s="109">
        <v>0</v>
      </c>
      <c r="E126" s="110">
        <v>0</v>
      </c>
      <c r="F126" s="264">
        <v>0</v>
      </c>
    </row>
    <row r="127" spans="1:6" ht="23.25" thickBot="1">
      <c r="A127" s="362"/>
      <c r="B127" s="362"/>
      <c r="C127" s="8" t="s">
        <v>7</v>
      </c>
      <c r="D127" s="112"/>
      <c r="E127" s="108"/>
      <c r="F127" s="265"/>
    </row>
    <row r="128" spans="1:6" ht="23.25" customHeight="1" thickBot="1">
      <c r="A128" s="362"/>
      <c r="B128" s="362"/>
      <c r="C128" s="8" t="s">
        <v>36</v>
      </c>
      <c r="D128" s="112"/>
      <c r="E128" s="108"/>
      <c r="F128" s="265"/>
    </row>
    <row r="129" spans="1:6" ht="23.25" thickBot="1">
      <c r="A129" s="362"/>
      <c r="B129" s="362"/>
      <c r="C129" s="8" t="s">
        <v>37</v>
      </c>
      <c r="D129" s="112"/>
      <c r="E129" s="108"/>
      <c r="F129" s="265"/>
    </row>
    <row r="130" spans="1:6" ht="34.5" thickBot="1">
      <c r="A130" s="362"/>
      <c r="B130" s="362"/>
      <c r="C130" s="8" t="s">
        <v>38</v>
      </c>
      <c r="D130" s="112"/>
      <c r="E130" s="108"/>
      <c r="F130" s="265"/>
    </row>
    <row r="131" spans="1:6" ht="23.25" thickBot="1">
      <c r="A131" s="363"/>
      <c r="B131" s="363"/>
      <c r="C131" s="8" t="s">
        <v>211</v>
      </c>
      <c r="D131" s="112"/>
      <c r="E131" s="108"/>
      <c r="F131" s="265"/>
    </row>
    <row r="132" spans="1:6" ht="12.75" thickBot="1">
      <c r="A132" s="361" t="s">
        <v>22</v>
      </c>
      <c r="B132" s="361" t="s">
        <v>187</v>
      </c>
      <c r="C132" s="197" t="s">
        <v>8</v>
      </c>
      <c r="D132" s="109">
        <v>150</v>
      </c>
      <c r="E132" s="110">
        <v>149.99</v>
      </c>
      <c r="F132" s="264">
        <f t="shared" ref="F132:F191" si="6">E132/D132</f>
        <v>0.99993333333333334</v>
      </c>
    </row>
    <row r="133" spans="1:6" ht="23.25" thickBot="1">
      <c r="A133" s="362"/>
      <c r="B133" s="362"/>
      <c r="C133" s="8" t="s">
        <v>7</v>
      </c>
      <c r="D133" s="112"/>
      <c r="E133" s="108"/>
      <c r="F133" s="265"/>
    </row>
    <row r="134" spans="1:6" ht="20.25" customHeight="1" thickBot="1">
      <c r="A134" s="362"/>
      <c r="B134" s="362"/>
      <c r="C134" s="8" t="s">
        <v>36</v>
      </c>
      <c r="D134" s="112"/>
      <c r="E134" s="108"/>
      <c r="F134" s="265"/>
    </row>
    <row r="135" spans="1:6" ht="23.25" thickBot="1">
      <c r="A135" s="362"/>
      <c r="B135" s="362"/>
      <c r="C135" s="8" t="s">
        <v>37</v>
      </c>
      <c r="D135" s="112"/>
      <c r="E135" s="108"/>
      <c r="F135" s="265"/>
    </row>
    <row r="136" spans="1:6" ht="34.5" thickBot="1">
      <c r="A136" s="362"/>
      <c r="B136" s="362"/>
      <c r="C136" s="8" t="s">
        <v>38</v>
      </c>
      <c r="D136" s="112"/>
      <c r="E136" s="108"/>
      <c r="F136" s="265"/>
    </row>
    <row r="137" spans="1:6" ht="23.25" thickBot="1">
      <c r="A137" s="363"/>
      <c r="B137" s="363"/>
      <c r="C137" s="8" t="s">
        <v>211</v>
      </c>
      <c r="D137" s="112">
        <v>150</v>
      </c>
      <c r="E137" s="112">
        <v>149.99</v>
      </c>
      <c r="F137" s="265">
        <f t="shared" si="6"/>
        <v>0.99993333333333334</v>
      </c>
    </row>
    <row r="138" spans="1:6" ht="12.75" thickBot="1">
      <c r="A138" s="361" t="s">
        <v>130</v>
      </c>
      <c r="B138" s="361" t="s">
        <v>166</v>
      </c>
      <c r="C138" s="197" t="s">
        <v>8</v>
      </c>
      <c r="D138" s="109">
        <v>10</v>
      </c>
      <c r="E138" s="110">
        <v>10</v>
      </c>
      <c r="F138" s="264">
        <f t="shared" si="6"/>
        <v>1</v>
      </c>
    </row>
    <row r="139" spans="1:6" ht="23.25" thickBot="1">
      <c r="A139" s="362"/>
      <c r="B139" s="362"/>
      <c r="C139" s="8" t="s">
        <v>7</v>
      </c>
      <c r="D139" s="112"/>
      <c r="E139" s="108"/>
      <c r="F139" s="265"/>
    </row>
    <row r="140" spans="1:6" ht="12.75" thickBot="1">
      <c r="A140" s="362"/>
      <c r="B140" s="362"/>
      <c r="C140" s="8" t="s">
        <v>36</v>
      </c>
      <c r="D140" s="112"/>
      <c r="E140" s="108"/>
      <c r="F140" s="265"/>
    </row>
    <row r="141" spans="1:6" ht="23.25" thickBot="1">
      <c r="A141" s="362"/>
      <c r="B141" s="362"/>
      <c r="C141" s="8" t="s">
        <v>37</v>
      </c>
      <c r="D141" s="112"/>
      <c r="E141" s="108"/>
      <c r="F141" s="265"/>
    </row>
    <row r="142" spans="1:6" ht="34.5" thickBot="1">
      <c r="A142" s="362"/>
      <c r="B142" s="362"/>
      <c r="C142" s="8" t="s">
        <v>38</v>
      </c>
      <c r="D142" s="112"/>
      <c r="E142" s="108"/>
      <c r="F142" s="265"/>
    </row>
    <row r="143" spans="1:6" ht="23.25" thickBot="1">
      <c r="A143" s="363"/>
      <c r="B143" s="363"/>
      <c r="C143" s="8" t="s">
        <v>211</v>
      </c>
      <c r="D143" s="112">
        <v>10</v>
      </c>
      <c r="E143" s="112">
        <v>10</v>
      </c>
      <c r="F143" s="265">
        <f t="shared" si="6"/>
        <v>1</v>
      </c>
    </row>
    <row r="144" spans="1:6" ht="12.75" thickBot="1">
      <c r="A144" s="361" t="s">
        <v>133</v>
      </c>
      <c r="B144" s="361" t="s">
        <v>167</v>
      </c>
      <c r="C144" s="197" t="s">
        <v>8</v>
      </c>
      <c r="D144" s="109">
        <v>0</v>
      </c>
      <c r="E144" s="110">
        <v>0</v>
      </c>
      <c r="F144" s="264">
        <v>0</v>
      </c>
    </row>
    <row r="145" spans="1:6" ht="23.25" thickBot="1">
      <c r="A145" s="362"/>
      <c r="B145" s="362"/>
      <c r="C145" s="8" t="s">
        <v>7</v>
      </c>
      <c r="D145" s="112"/>
      <c r="E145" s="108"/>
      <c r="F145" s="265"/>
    </row>
    <row r="146" spans="1:6" ht="12.75" thickBot="1">
      <c r="A146" s="362"/>
      <c r="B146" s="362"/>
      <c r="C146" s="8" t="s">
        <v>36</v>
      </c>
      <c r="D146" s="112"/>
      <c r="E146" s="108"/>
      <c r="F146" s="265"/>
    </row>
    <row r="147" spans="1:6" ht="23.25" thickBot="1">
      <c r="A147" s="362"/>
      <c r="B147" s="362"/>
      <c r="C147" s="8" t="s">
        <v>37</v>
      </c>
      <c r="D147" s="112"/>
      <c r="E147" s="108"/>
      <c r="F147" s="265"/>
    </row>
    <row r="148" spans="1:6" ht="34.5" thickBot="1">
      <c r="A148" s="362"/>
      <c r="B148" s="362"/>
      <c r="C148" s="8" t="s">
        <v>38</v>
      </c>
      <c r="D148" s="112"/>
      <c r="E148" s="108"/>
      <c r="F148" s="265"/>
    </row>
    <row r="149" spans="1:6" ht="23.25" thickBot="1">
      <c r="A149" s="363"/>
      <c r="B149" s="363"/>
      <c r="C149" s="8" t="s">
        <v>211</v>
      </c>
      <c r="D149" s="112"/>
      <c r="E149" s="108"/>
      <c r="F149" s="265"/>
    </row>
    <row r="150" spans="1:6" ht="12.75" thickBot="1">
      <c r="A150" s="355" t="s">
        <v>2</v>
      </c>
      <c r="B150" s="355" t="s">
        <v>168</v>
      </c>
      <c r="C150" s="194" t="s">
        <v>8</v>
      </c>
      <c r="D150" s="115">
        <v>20043.325690000001</v>
      </c>
      <c r="E150" s="116">
        <v>19653.993649999997</v>
      </c>
      <c r="F150" s="266">
        <f t="shared" si="6"/>
        <v>0.98057547704300141</v>
      </c>
    </row>
    <row r="151" spans="1:6" ht="33" thickBot="1">
      <c r="A151" s="356"/>
      <c r="B151" s="356"/>
      <c r="C151" s="195" t="s">
        <v>7</v>
      </c>
      <c r="D151" s="117">
        <v>0</v>
      </c>
      <c r="E151" s="117">
        <v>0</v>
      </c>
      <c r="F151" s="267">
        <v>0</v>
      </c>
    </row>
    <row r="152" spans="1:6" ht="22.5" thickBot="1">
      <c r="A152" s="356"/>
      <c r="B152" s="356"/>
      <c r="C152" s="195" t="s">
        <v>36</v>
      </c>
      <c r="D152" s="117">
        <v>2582.3000000000002</v>
      </c>
      <c r="E152" s="117">
        <v>2582.3000000000002</v>
      </c>
      <c r="F152" s="267">
        <f t="shared" si="6"/>
        <v>1</v>
      </c>
    </row>
    <row r="153" spans="1:6" ht="22.5" thickBot="1">
      <c r="A153" s="356"/>
      <c r="B153" s="356"/>
      <c r="C153" s="195" t="s">
        <v>37</v>
      </c>
      <c r="D153" s="117">
        <v>3085.6192299999998</v>
      </c>
      <c r="E153" s="117">
        <v>3085.6192299999998</v>
      </c>
      <c r="F153" s="267">
        <f t="shared" si="6"/>
        <v>1</v>
      </c>
    </row>
    <row r="154" spans="1:6" ht="33" thickBot="1">
      <c r="A154" s="356"/>
      <c r="B154" s="356"/>
      <c r="C154" s="195" t="s">
        <v>38</v>
      </c>
      <c r="D154" s="117">
        <v>0</v>
      </c>
      <c r="E154" s="117">
        <v>0</v>
      </c>
      <c r="F154" s="267">
        <v>0</v>
      </c>
    </row>
    <row r="155" spans="1:6" ht="22.5" thickBot="1">
      <c r="A155" s="357"/>
      <c r="B155" s="357"/>
      <c r="C155" s="95" t="s">
        <v>211</v>
      </c>
      <c r="D155" s="117">
        <v>14375.406460000002</v>
      </c>
      <c r="E155" s="117">
        <v>13986.074419999999</v>
      </c>
      <c r="F155" s="267">
        <f t="shared" si="6"/>
        <v>0.97291679779049511</v>
      </c>
    </row>
    <row r="156" spans="1:6" ht="12.75" thickBot="1">
      <c r="A156" s="358" t="s">
        <v>188</v>
      </c>
      <c r="B156" s="361" t="s">
        <v>474</v>
      </c>
      <c r="C156" s="197" t="s">
        <v>8</v>
      </c>
      <c r="D156" s="109">
        <v>2109.74269</v>
      </c>
      <c r="E156" s="110">
        <v>2052.8316500000001</v>
      </c>
      <c r="F156" s="263">
        <f t="shared" si="6"/>
        <v>0.97302465354199186</v>
      </c>
    </row>
    <row r="157" spans="1:6" ht="23.25" thickBot="1">
      <c r="A157" s="359"/>
      <c r="B157" s="362"/>
      <c r="C157" s="8" t="s">
        <v>7</v>
      </c>
      <c r="D157" s="112"/>
      <c r="E157" s="108"/>
      <c r="F157" s="265"/>
    </row>
    <row r="158" spans="1:6" ht="12.75" thickBot="1">
      <c r="A158" s="359"/>
      <c r="B158" s="362"/>
      <c r="C158" s="8" t="s">
        <v>36</v>
      </c>
      <c r="D158" s="112"/>
      <c r="E158" s="108"/>
      <c r="F158" s="265"/>
    </row>
    <row r="159" spans="1:6" ht="23.25" thickBot="1">
      <c r="A159" s="359"/>
      <c r="B159" s="362"/>
      <c r="C159" s="8" t="s">
        <v>37</v>
      </c>
      <c r="D159" s="112"/>
      <c r="E159" s="108"/>
      <c r="F159" s="265"/>
    </row>
    <row r="160" spans="1:6" ht="34.5" thickBot="1">
      <c r="A160" s="359"/>
      <c r="B160" s="362"/>
      <c r="C160" s="8" t="s">
        <v>38</v>
      </c>
      <c r="D160" s="112"/>
      <c r="E160" s="108"/>
      <c r="F160" s="265"/>
    </row>
    <row r="161" spans="1:6" ht="23.25" thickBot="1">
      <c r="A161" s="360"/>
      <c r="B161" s="363"/>
      <c r="C161" s="8" t="s">
        <v>211</v>
      </c>
      <c r="D161" s="112">
        <v>2109.74269</v>
      </c>
      <c r="E161" s="112">
        <v>2052.8316500000001</v>
      </c>
      <c r="F161" s="265">
        <f t="shared" si="6"/>
        <v>0.97302465354199186</v>
      </c>
    </row>
    <row r="162" spans="1:6" ht="12.75" thickBot="1">
      <c r="A162" s="358" t="s">
        <v>189</v>
      </c>
      <c r="B162" s="361" t="s">
        <v>475</v>
      </c>
      <c r="C162" s="197" t="s">
        <v>8</v>
      </c>
      <c r="D162" s="109">
        <v>100</v>
      </c>
      <c r="E162" s="110">
        <v>97.372399999999999</v>
      </c>
      <c r="F162" s="263">
        <f t="shared" si="6"/>
        <v>0.97372400000000003</v>
      </c>
    </row>
    <row r="163" spans="1:6" ht="23.25" thickBot="1">
      <c r="A163" s="359"/>
      <c r="B163" s="362"/>
      <c r="C163" s="8" t="s">
        <v>7</v>
      </c>
      <c r="D163" s="112"/>
      <c r="E163" s="108"/>
      <c r="F163" s="265"/>
    </row>
    <row r="164" spans="1:6" ht="12.75" thickBot="1">
      <c r="A164" s="359"/>
      <c r="B164" s="362"/>
      <c r="C164" s="8" t="s">
        <v>36</v>
      </c>
      <c r="D164" s="112"/>
      <c r="E164" s="108"/>
      <c r="F164" s="265"/>
    </row>
    <row r="165" spans="1:6" ht="23.25" thickBot="1">
      <c r="A165" s="359"/>
      <c r="B165" s="362"/>
      <c r="C165" s="8" t="s">
        <v>37</v>
      </c>
      <c r="D165" s="112"/>
      <c r="E165" s="108"/>
      <c r="F165" s="265"/>
    </row>
    <row r="166" spans="1:6" ht="34.5" thickBot="1">
      <c r="A166" s="359"/>
      <c r="B166" s="362"/>
      <c r="C166" s="8" t="s">
        <v>38</v>
      </c>
      <c r="D166" s="112"/>
      <c r="E166" s="108"/>
      <c r="F166" s="265"/>
    </row>
    <row r="167" spans="1:6" ht="23.25" thickBot="1">
      <c r="A167" s="360"/>
      <c r="B167" s="363"/>
      <c r="C167" s="8" t="s">
        <v>211</v>
      </c>
      <c r="D167" s="112">
        <v>100</v>
      </c>
      <c r="E167" s="112">
        <v>97.372399999999999</v>
      </c>
      <c r="F167" s="265">
        <f t="shared" si="6"/>
        <v>0.97372400000000003</v>
      </c>
    </row>
    <row r="168" spans="1:6" ht="12.75" thickBot="1">
      <c r="A168" s="361" t="s">
        <v>190</v>
      </c>
      <c r="B168" s="361" t="s">
        <v>308</v>
      </c>
      <c r="C168" s="197" t="s">
        <v>8</v>
      </c>
      <c r="D168" s="109">
        <v>3435.6192299999998</v>
      </c>
      <c r="E168" s="110">
        <v>3402.9692299999997</v>
      </c>
      <c r="F168" s="263">
        <f t="shared" si="6"/>
        <v>0.99049661856736082</v>
      </c>
    </row>
    <row r="169" spans="1:6" ht="23.25" thickBot="1">
      <c r="A169" s="362"/>
      <c r="B169" s="362"/>
      <c r="C169" s="8" t="s">
        <v>7</v>
      </c>
      <c r="D169" s="112"/>
      <c r="E169" s="108"/>
      <c r="F169" s="265"/>
    </row>
    <row r="170" spans="1:6" ht="12.75" thickBot="1">
      <c r="A170" s="362"/>
      <c r="B170" s="362"/>
      <c r="C170" s="8" t="s">
        <v>36</v>
      </c>
      <c r="D170" s="107"/>
      <c r="E170" s="108"/>
      <c r="F170" s="265"/>
    </row>
    <row r="171" spans="1:6" ht="23.25" thickBot="1">
      <c r="A171" s="362"/>
      <c r="B171" s="362"/>
      <c r="C171" s="8" t="s">
        <v>37</v>
      </c>
      <c r="D171" s="107">
        <v>3085.6192299999998</v>
      </c>
      <c r="E171" s="107">
        <v>3085.6192299999998</v>
      </c>
      <c r="F171" s="265">
        <f t="shared" si="6"/>
        <v>1</v>
      </c>
    </row>
    <row r="172" spans="1:6" ht="34.5" thickBot="1">
      <c r="A172" s="362"/>
      <c r="B172" s="362"/>
      <c r="C172" s="8" t="s">
        <v>38</v>
      </c>
      <c r="D172" s="112"/>
      <c r="E172" s="108"/>
      <c r="F172" s="265"/>
    </row>
    <row r="173" spans="1:6" ht="23.25" thickBot="1">
      <c r="A173" s="363"/>
      <c r="B173" s="363"/>
      <c r="C173" s="8" t="s">
        <v>211</v>
      </c>
      <c r="D173" s="107">
        <v>350</v>
      </c>
      <c r="E173" s="107">
        <v>317.35000000000002</v>
      </c>
      <c r="F173" s="265">
        <f t="shared" si="6"/>
        <v>0.90671428571428581</v>
      </c>
    </row>
    <row r="174" spans="1:6" ht="12.75" thickBot="1">
      <c r="A174" s="358" t="s">
        <v>191</v>
      </c>
      <c r="B174" s="361" t="s">
        <v>251</v>
      </c>
      <c r="C174" s="197" t="s">
        <v>8</v>
      </c>
      <c r="D174" s="109">
        <v>1368.4210599999999</v>
      </c>
      <c r="E174" s="110">
        <v>1368.4210599999999</v>
      </c>
      <c r="F174" s="263">
        <f t="shared" si="6"/>
        <v>1</v>
      </c>
    </row>
    <row r="175" spans="1:6" ht="23.25" thickBot="1">
      <c r="A175" s="359"/>
      <c r="B175" s="362"/>
      <c r="C175" s="8" t="s">
        <v>7</v>
      </c>
      <c r="D175" s="112"/>
      <c r="E175" s="108"/>
      <c r="F175" s="265"/>
    </row>
    <row r="176" spans="1:6" ht="12.75" thickBot="1">
      <c r="A176" s="359"/>
      <c r="B176" s="362"/>
      <c r="C176" s="8" t="s">
        <v>36</v>
      </c>
      <c r="D176" s="191">
        <v>1300</v>
      </c>
      <c r="E176" s="191">
        <v>1300</v>
      </c>
      <c r="F176" s="265">
        <f t="shared" si="6"/>
        <v>1</v>
      </c>
    </row>
    <row r="177" spans="1:6" ht="23.25" thickBot="1">
      <c r="A177" s="359"/>
      <c r="B177" s="362"/>
      <c r="C177" s="8" t="s">
        <v>37</v>
      </c>
      <c r="D177" s="191"/>
      <c r="E177" s="191"/>
      <c r="F177" s="265"/>
    </row>
    <row r="178" spans="1:6" ht="34.5" thickBot="1">
      <c r="A178" s="359"/>
      <c r="B178" s="362"/>
      <c r="C178" s="8" t="s">
        <v>38</v>
      </c>
      <c r="D178" s="189"/>
      <c r="E178" s="189"/>
      <c r="F178" s="265"/>
    </row>
    <row r="179" spans="1:6" ht="23.25" thickBot="1">
      <c r="A179" s="360"/>
      <c r="B179" s="363"/>
      <c r="C179" s="8" t="s">
        <v>211</v>
      </c>
      <c r="D179" s="191">
        <v>68.421059999999997</v>
      </c>
      <c r="E179" s="191">
        <v>68.421059999999997</v>
      </c>
      <c r="F179" s="265">
        <f t="shared" si="6"/>
        <v>1</v>
      </c>
    </row>
    <row r="180" spans="1:6" ht="12.75" thickBot="1">
      <c r="A180" s="358" t="s">
        <v>192</v>
      </c>
      <c r="B180" s="361" t="s">
        <v>476</v>
      </c>
      <c r="C180" s="197" t="s">
        <v>8</v>
      </c>
      <c r="D180" s="109">
        <v>1159.231</v>
      </c>
      <c r="E180" s="110">
        <v>1159.231</v>
      </c>
      <c r="F180" s="263">
        <f t="shared" si="6"/>
        <v>1</v>
      </c>
    </row>
    <row r="181" spans="1:6" ht="23.25" thickBot="1">
      <c r="A181" s="359"/>
      <c r="B181" s="362"/>
      <c r="C181" s="8" t="s">
        <v>7</v>
      </c>
      <c r="D181" s="112"/>
      <c r="E181" s="108"/>
      <c r="F181" s="265"/>
    </row>
    <row r="182" spans="1:6" ht="12.75" thickBot="1">
      <c r="A182" s="359"/>
      <c r="B182" s="362"/>
      <c r="C182" s="8" t="s">
        <v>36</v>
      </c>
      <c r="D182" s="191">
        <v>1054.9000000000001</v>
      </c>
      <c r="E182" s="191">
        <v>1054.9000000000001</v>
      </c>
      <c r="F182" s="265">
        <f t="shared" si="6"/>
        <v>1</v>
      </c>
    </row>
    <row r="183" spans="1:6" ht="23.25" thickBot="1">
      <c r="A183" s="359"/>
      <c r="B183" s="362"/>
      <c r="C183" s="8" t="s">
        <v>37</v>
      </c>
      <c r="D183" s="191"/>
      <c r="E183" s="191"/>
      <c r="F183" s="265"/>
    </row>
    <row r="184" spans="1:6" ht="34.5" thickBot="1">
      <c r="A184" s="359"/>
      <c r="B184" s="362"/>
      <c r="C184" s="8" t="s">
        <v>38</v>
      </c>
      <c r="D184" s="189"/>
      <c r="E184" s="189"/>
      <c r="F184" s="265"/>
    </row>
    <row r="185" spans="1:6" ht="23.25" thickBot="1">
      <c r="A185" s="360"/>
      <c r="B185" s="363"/>
      <c r="C185" s="8" t="s">
        <v>211</v>
      </c>
      <c r="D185" s="191">
        <v>104.331</v>
      </c>
      <c r="E185" s="191">
        <v>104.331</v>
      </c>
      <c r="F185" s="265">
        <f t="shared" si="6"/>
        <v>1</v>
      </c>
    </row>
    <row r="186" spans="1:6" ht="12.75" thickBot="1">
      <c r="A186" s="361" t="s">
        <v>193</v>
      </c>
      <c r="B186" s="361" t="s">
        <v>171</v>
      </c>
      <c r="C186" s="197" t="s">
        <v>8</v>
      </c>
      <c r="D186" s="109">
        <v>106.17</v>
      </c>
      <c r="E186" s="110">
        <v>93.631919999999994</v>
      </c>
      <c r="F186" s="263">
        <f t="shared" si="6"/>
        <v>0.88190562305736075</v>
      </c>
    </row>
    <row r="187" spans="1:6" ht="23.25" thickBot="1">
      <c r="A187" s="362"/>
      <c r="B187" s="362"/>
      <c r="C187" s="8" t="s">
        <v>7</v>
      </c>
      <c r="D187" s="112"/>
      <c r="E187" s="108"/>
      <c r="F187" s="265"/>
    </row>
    <row r="188" spans="1:6" ht="12.75" thickBot="1">
      <c r="A188" s="362"/>
      <c r="B188" s="362"/>
      <c r="C188" s="8" t="s">
        <v>36</v>
      </c>
      <c r="D188" s="112"/>
      <c r="E188" s="108"/>
      <c r="F188" s="265"/>
    </row>
    <row r="189" spans="1:6" ht="23.25" thickBot="1">
      <c r="A189" s="362"/>
      <c r="B189" s="362"/>
      <c r="C189" s="8" t="s">
        <v>37</v>
      </c>
      <c r="D189" s="112"/>
      <c r="E189" s="108"/>
      <c r="F189" s="265"/>
    </row>
    <row r="190" spans="1:6" ht="34.5" thickBot="1">
      <c r="A190" s="362"/>
      <c r="B190" s="362"/>
      <c r="C190" s="8" t="s">
        <v>38</v>
      </c>
      <c r="D190" s="112"/>
      <c r="E190" s="108"/>
      <c r="F190" s="265"/>
    </row>
    <row r="191" spans="1:6" ht="23.25" thickBot="1">
      <c r="A191" s="363"/>
      <c r="B191" s="363"/>
      <c r="C191" s="8" t="s">
        <v>211</v>
      </c>
      <c r="D191" s="112">
        <v>106.17</v>
      </c>
      <c r="E191" s="112">
        <v>93.631919999999994</v>
      </c>
      <c r="F191" s="265">
        <f t="shared" si="6"/>
        <v>0.88190562305736075</v>
      </c>
    </row>
    <row r="192" spans="1:6" ht="12.75" thickBot="1">
      <c r="A192" s="361" t="s">
        <v>194</v>
      </c>
      <c r="B192" s="361" t="s">
        <v>172</v>
      </c>
      <c r="C192" s="197" t="s">
        <v>8</v>
      </c>
      <c r="D192" s="109">
        <v>0</v>
      </c>
      <c r="E192" s="110">
        <v>0</v>
      </c>
      <c r="F192" s="263">
        <v>0</v>
      </c>
    </row>
    <row r="193" spans="1:6" ht="23.25" thickBot="1">
      <c r="A193" s="362"/>
      <c r="B193" s="362"/>
      <c r="C193" s="8" t="s">
        <v>7</v>
      </c>
      <c r="D193" s="112"/>
      <c r="E193" s="108"/>
      <c r="F193" s="265"/>
    </row>
    <row r="194" spans="1:6" ht="12.75" thickBot="1">
      <c r="A194" s="362"/>
      <c r="B194" s="362"/>
      <c r="C194" s="8" t="s">
        <v>36</v>
      </c>
      <c r="D194" s="112"/>
      <c r="E194" s="108"/>
      <c r="F194" s="265"/>
    </row>
    <row r="195" spans="1:6" ht="23.25" thickBot="1">
      <c r="A195" s="362"/>
      <c r="B195" s="362"/>
      <c r="C195" s="8" t="s">
        <v>37</v>
      </c>
      <c r="D195" s="112"/>
      <c r="E195" s="108"/>
      <c r="F195" s="265"/>
    </row>
    <row r="196" spans="1:6" ht="34.5" thickBot="1">
      <c r="A196" s="362"/>
      <c r="B196" s="362"/>
      <c r="C196" s="8" t="s">
        <v>38</v>
      </c>
      <c r="D196" s="112"/>
      <c r="E196" s="108"/>
      <c r="F196" s="265"/>
    </row>
    <row r="197" spans="1:6" ht="23.25" thickBot="1">
      <c r="A197" s="363"/>
      <c r="B197" s="363"/>
      <c r="C197" s="8" t="s">
        <v>211</v>
      </c>
      <c r="D197" s="112"/>
      <c r="E197" s="112"/>
      <c r="F197" s="265"/>
    </row>
    <row r="198" spans="1:6" ht="12.75" thickBot="1">
      <c r="A198" s="361" t="s">
        <v>195</v>
      </c>
      <c r="B198" s="361" t="s">
        <v>477</v>
      </c>
      <c r="C198" s="197" t="s">
        <v>8</v>
      </c>
      <c r="D198" s="109">
        <v>1135.4314199999999</v>
      </c>
      <c r="E198" s="110">
        <v>1135.4314199999999</v>
      </c>
      <c r="F198" s="263">
        <f t="shared" ref="F198:F240" si="7">E198/D198</f>
        <v>1</v>
      </c>
    </row>
    <row r="199" spans="1:6" ht="23.25" thickBot="1">
      <c r="A199" s="362"/>
      <c r="B199" s="362"/>
      <c r="C199" s="8" t="s">
        <v>7</v>
      </c>
      <c r="D199" s="112"/>
      <c r="E199" s="108"/>
      <c r="F199" s="265"/>
    </row>
    <row r="200" spans="1:6" ht="12.75" thickBot="1">
      <c r="A200" s="362"/>
      <c r="B200" s="362"/>
      <c r="C200" s="8" t="s">
        <v>36</v>
      </c>
      <c r="D200" s="112"/>
      <c r="E200" s="108"/>
      <c r="F200" s="265"/>
    </row>
    <row r="201" spans="1:6" ht="23.25" thickBot="1">
      <c r="A201" s="362"/>
      <c r="B201" s="362"/>
      <c r="C201" s="8" t="s">
        <v>37</v>
      </c>
      <c r="D201" s="112"/>
      <c r="E201" s="108"/>
      <c r="F201" s="265"/>
    </row>
    <row r="202" spans="1:6" ht="34.5" thickBot="1">
      <c r="A202" s="362"/>
      <c r="B202" s="362"/>
      <c r="C202" s="8" t="s">
        <v>38</v>
      </c>
      <c r="D202" s="112"/>
      <c r="E202" s="108"/>
      <c r="F202" s="265"/>
    </row>
    <row r="203" spans="1:6" ht="23.25" thickBot="1">
      <c r="A203" s="363"/>
      <c r="B203" s="363"/>
      <c r="C203" s="8" t="s">
        <v>211</v>
      </c>
      <c r="D203" s="112">
        <v>1135.4314199999999</v>
      </c>
      <c r="E203" s="112">
        <v>1135.4314199999999</v>
      </c>
      <c r="F203" s="265">
        <f t="shared" si="7"/>
        <v>1</v>
      </c>
    </row>
    <row r="204" spans="1:6" ht="12.75" thickBot="1">
      <c r="A204" s="361" t="s">
        <v>196</v>
      </c>
      <c r="B204" s="361" t="s">
        <v>478</v>
      </c>
      <c r="C204" s="197" t="s">
        <v>8</v>
      </c>
      <c r="D204" s="109">
        <v>150</v>
      </c>
      <c r="E204" s="110">
        <v>133.75526000000002</v>
      </c>
      <c r="F204" s="263">
        <f t="shared" si="7"/>
        <v>0.89170173333333347</v>
      </c>
    </row>
    <row r="205" spans="1:6" ht="23.25" thickBot="1">
      <c r="A205" s="362"/>
      <c r="B205" s="362"/>
      <c r="C205" s="8" t="s">
        <v>7</v>
      </c>
      <c r="D205" s="112"/>
      <c r="E205" s="108"/>
      <c r="F205" s="265"/>
    </row>
    <row r="206" spans="1:6" ht="12.75" thickBot="1">
      <c r="A206" s="362"/>
      <c r="B206" s="362"/>
      <c r="C206" s="8" t="s">
        <v>36</v>
      </c>
      <c r="D206" s="112"/>
      <c r="E206" s="108"/>
      <c r="F206" s="265"/>
    </row>
    <row r="207" spans="1:6" ht="23.25" thickBot="1">
      <c r="A207" s="362"/>
      <c r="B207" s="362"/>
      <c r="C207" s="8" t="s">
        <v>37</v>
      </c>
      <c r="D207" s="112"/>
      <c r="E207" s="108"/>
      <c r="F207" s="265"/>
    </row>
    <row r="208" spans="1:6" ht="34.5" thickBot="1">
      <c r="A208" s="362"/>
      <c r="B208" s="362"/>
      <c r="C208" s="8" t="s">
        <v>38</v>
      </c>
      <c r="D208" s="112"/>
      <c r="E208" s="108"/>
      <c r="F208" s="265"/>
    </row>
    <row r="209" spans="1:6" ht="23.25" thickBot="1">
      <c r="A209" s="363"/>
      <c r="B209" s="363"/>
      <c r="C209" s="8" t="s">
        <v>211</v>
      </c>
      <c r="D209" s="112">
        <v>150</v>
      </c>
      <c r="E209" s="112">
        <v>133.75526000000002</v>
      </c>
      <c r="F209" s="265">
        <f t="shared" si="7"/>
        <v>0.89170173333333347</v>
      </c>
    </row>
    <row r="210" spans="1:6" ht="12.75" thickBot="1">
      <c r="A210" s="361" t="s">
        <v>197</v>
      </c>
      <c r="B210" s="361" t="s">
        <v>247</v>
      </c>
      <c r="C210" s="197" t="s">
        <v>8</v>
      </c>
      <c r="D210" s="109">
        <v>3059</v>
      </c>
      <c r="E210" s="110">
        <v>3052.4657999999999</v>
      </c>
      <c r="F210" s="263">
        <f t="shared" si="7"/>
        <v>0.99786394246485777</v>
      </c>
    </row>
    <row r="211" spans="1:6" ht="23.25" thickBot="1">
      <c r="A211" s="362"/>
      <c r="B211" s="362"/>
      <c r="C211" s="8" t="s">
        <v>7</v>
      </c>
      <c r="D211" s="112"/>
      <c r="E211" s="108"/>
      <c r="F211" s="265"/>
    </row>
    <row r="212" spans="1:6" ht="12.75" thickBot="1">
      <c r="A212" s="362"/>
      <c r="B212" s="362"/>
      <c r="C212" s="8" t="s">
        <v>36</v>
      </c>
      <c r="D212" s="112"/>
      <c r="E212" s="108"/>
      <c r="F212" s="265"/>
    </row>
    <row r="213" spans="1:6" ht="23.25" thickBot="1">
      <c r="A213" s="362"/>
      <c r="B213" s="362"/>
      <c r="C213" s="8" t="s">
        <v>37</v>
      </c>
      <c r="D213" s="112"/>
      <c r="E213" s="108"/>
      <c r="F213" s="265"/>
    </row>
    <row r="214" spans="1:6" ht="34.5" thickBot="1">
      <c r="A214" s="362"/>
      <c r="B214" s="362"/>
      <c r="C214" s="8" t="s">
        <v>38</v>
      </c>
      <c r="D214" s="112"/>
      <c r="E214" s="108"/>
      <c r="F214" s="265"/>
    </row>
    <row r="215" spans="1:6" ht="23.25" thickBot="1">
      <c r="A215" s="363"/>
      <c r="B215" s="363"/>
      <c r="C215" s="8" t="s">
        <v>211</v>
      </c>
      <c r="D215" s="112">
        <v>3059</v>
      </c>
      <c r="E215" s="112">
        <v>3052.4657999999999</v>
      </c>
      <c r="F215" s="265">
        <f t="shared" si="7"/>
        <v>0.99786394246485777</v>
      </c>
    </row>
    <row r="216" spans="1:6" ht="12.75" thickBot="1">
      <c r="A216" s="361" t="s">
        <v>198</v>
      </c>
      <c r="B216" s="361" t="s">
        <v>213</v>
      </c>
      <c r="C216" s="197" t="s">
        <v>8</v>
      </c>
      <c r="D216" s="109">
        <v>250</v>
      </c>
      <c r="E216" s="110">
        <v>250</v>
      </c>
      <c r="F216" s="263">
        <f t="shared" si="7"/>
        <v>1</v>
      </c>
    </row>
    <row r="217" spans="1:6" ht="23.25" thickBot="1">
      <c r="A217" s="362"/>
      <c r="B217" s="362"/>
      <c r="C217" s="8" t="s">
        <v>7</v>
      </c>
      <c r="D217" s="112"/>
      <c r="E217" s="108"/>
      <c r="F217" s="265"/>
    </row>
    <row r="218" spans="1:6" ht="12.75" thickBot="1">
      <c r="A218" s="362"/>
      <c r="B218" s="362"/>
      <c r="C218" s="8" t="s">
        <v>36</v>
      </c>
      <c r="D218" s="112"/>
      <c r="E218" s="108"/>
      <c r="F218" s="265"/>
    </row>
    <row r="219" spans="1:6" ht="23.25" thickBot="1">
      <c r="A219" s="362"/>
      <c r="B219" s="362"/>
      <c r="C219" s="8" t="s">
        <v>37</v>
      </c>
      <c r="D219" s="112"/>
      <c r="E219" s="108"/>
      <c r="F219" s="265"/>
    </row>
    <row r="220" spans="1:6" ht="34.5" thickBot="1">
      <c r="A220" s="362"/>
      <c r="B220" s="362"/>
      <c r="C220" s="8" t="s">
        <v>38</v>
      </c>
      <c r="D220" s="112"/>
      <c r="E220" s="108"/>
      <c r="F220" s="265"/>
    </row>
    <row r="221" spans="1:6" ht="23.25" thickBot="1">
      <c r="A221" s="363"/>
      <c r="B221" s="363"/>
      <c r="C221" s="8" t="s">
        <v>211</v>
      </c>
      <c r="D221" s="112">
        <v>250</v>
      </c>
      <c r="E221" s="112">
        <v>250</v>
      </c>
      <c r="F221" s="265">
        <f t="shared" si="7"/>
        <v>1</v>
      </c>
    </row>
    <row r="222" spans="1:6" ht="12.75" thickBot="1">
      <c r="A222" s="361" t="s">
        <v>199</v>
      </c>
      <c r="B222" s="361" t="s">
        <v>174</v>
      </c>
      <c r="C222" s="197" t="s">
        <v>8</v>
      </c>
      <c r="D222" s="109">
        <v>480.46984999999995</v>
      </c>
      <c r="E222" s="110">
        <v>439.93439999999998</v>
      </c>
      <c r="F222" s="263">
        <f t="shared" si="7"/>
        <v>0.91563372811009891</v>
      </c>
    </row>
    <row r="223" spans="1:6" ht="23.25" thickBot="1">
      <c r="A223" s="362"/>
      <c r="B223" s="362"/>
      <c r="C223" s="8" t="s">
        <v>7</v>
      </c>
      <c r="D223" s="112"/>
      <c r="E223" s="108"/>
      <c r="F223" s="265"/>
    </row>
    <row r="224" spans="1:6" ht="12.75" thickBot="1">
      <c r="A224" s="362"/>
      <c r="B224" s="362"/>
      <c r="C224" s="8" t="s">
        <v>36</v>
      </c>
      <c r="D224" s="112"/>
      <c r="E224" s="108"/>
      <c r="F224" s="265"/>
    </row>
    <row r="225" spans="1:6" ht="23.25" thickBot="1">
      <c r="A225" s="362"/>
      <c r="B225" s="362"/>
      <c r="C225" s="8" t="s">
        <v>37</v>
      </c>
      <c r="D225" s="112"/>
      <c r="E225" s="108"/>
      <c r="F225" s="265"/>
    </row>
    <row r="226" spans="1:6" ht="34.5" thickBot="1">
      <c r="A226" s="362"/>
      <c r="B226" s="362"/>
      <c r="C226" s="8" t="s">
        <v>38</v>
      </c>
      <c r="D226" s="112"/>
      <c r="E226" s="108"/>
      <c r="F226" s="265"/>
    </row>
    <row r="227" spans="1:6" ht="23.25" thickBot="1">
      <c r="A227" s="363"/>
      <c r="B227" s="363"/>
      <c r="C227" s="8" t="s">
        <v>211</v>
      </c>
      <c r="D227" s="112">
        <v>480.46984999999995</v>
      </c>
      <c r="E227" s="112">
        <v>439.93439999999998</v>
      </c>
      <c r="F227" s="265">
        <f t="shared" si="7"/>
        <v>0.91563372811009891</v>
      </c>
    </row>
    <row r="228" spans="1:6" ht="12.75" thickBot="1">
      <c r="A228" s="361" t="s">
        <v>200</v>
      </c>
      <c r="B228" s="361" t="s">
        <v>248</v>
      </c>
      <c r="C228" s="197" t="s">
        <v>8</v>
      </c>
      <c r="D228" s="109">
        <v>5185.838600000001</v>
      </c>
      <c r="E228" s="110">
        <v>4978.7047899999998</v>
      </c>
      <c r="F228" s="263">
        <f t="shared" si="7"/>
        <v>0.96005779855933016</v>
      </c>
    </row>
    <row r="229" spans="1:6" ht="23.25" thickBot="1">
      <c r="A229" s="362"/>
      <c r="B229" s="362"/>
      <c r="C229" s="8" t="s">
        <v>7</v>
      </c>
      <c r="D229" s="112"/>
      <c r="E229" s="108"/>
      <c r="F229" s="265"/>
    </row>
    <row r="230" spans="1:6" ht="12.75" thickBot="1">
      <c r="A230" s="362"/>
      <c r="B230" s="362"/>
      <c r="C230" s="8" t="s">
        <v>36</v>
      </c>
      <c r="D230" s="112"/>
      <c r="E230" s="108"/>
      <c r="F230" s="265"/>
    </row>
    <row r="231" spans="1:6" ht="23.25" thickBot="1">
      <c r="A231" s="362"/>
      <c r="B231" s="362"/>
      <c r="C231" s="8" t="s">
        <v>37</v>
      </c>
      <c r="D231" s="112"/>
      <c r="E231" s="108"/>
      <c r="F231" s="265"/>
    </row>
    <row r="232" spans="1:6" ht="34.5" thickBot="1">
      <c r="A232" s="362"/>
      <c r="B232" s="362"/>
      <c r="C232" s="8" t="s">
        <v>38</v>
      </c>
      <c r="D232" s="112"/>
      <c r="E232" s="108"/>
      <c r="F232" s="265"/>
    </row>
    <row r="233" spans="1:6" ht="23.25" thickBot="1">
      <c r="A233" s="363"/>
      <c r="B233" s="363"/>
      <c r="C233" s="8" t="s">
        <v>211</v>
      </c>
      <c r="D233" s="112">
        <v>5185.838600000001</v>
      </c>
      <c r="E233" s="112">
        <v>4978.7047899999998</v>
      </c>
      <c r="F233" s="265">
        <f t="shared" si="7"/>
        <v>0.96005779855933016</v>
      </c>
    </row>
    <row r="234" spans="1:6" ht="12.75" thickBot="1">
      <c r="A234" s="361" t="s">
        <v>201</v>
      </c>
      <c r="B234" s="361" t="s">
        <v>358</v>
      </c>
      <c r="C234" s="197" t="s">
        <v>8</v>
      </c>
      <c r="D234" s="109">
        <v>702.7</v>
      </c>
      <c r="E234" s="110">
        <v>702.697</v>
      </c>
      <c r="F234" s="263">
        <f t="shared" si="7"/>
        <v>0.99999573075281056</v>
      </c>
    </row>
    <row r="235" spans="1:6" ht="23.25" thickBot="1">
      <c r="A235" s="362"/>
      <c r="B235" s="362"/>
      <c r="C235" s="8" t="s">
        <v>7</v>
      </c>
      <c r="D235" s="112"/>
      <c r="E235" s="108"/>
      <c r="F235" s="265"/>
    </row>
    <row r="236" spans="1:6" ht="12.75" thickBot="1">
      <c r="A236" s="362"/>
      <c r="B236" s="362"/>
      <c r="C236" s="8" t="s">
        <v>36</v>
      </c>
      <c r="D236" s="112"/>
      <c r="E236" s="108"/>
      <c r="F236" s="265"/>
    </row>
    <row r="237" spans="1:6" ht="23.25" thickBot="1">
      <c r="A237" s="362"/>
      <c r="B237" s="362"/>
      <c r="C237" s="8" t="s">
        <v>37</v>
      </c>
      <c r="D237" s="112"/>
      <c r="E237" s="108"/>
      <c r="F237" s="265"/>
    </row>
    <row r="238" spans="1:6" ht="34.5" thickBot="1">
      <c r="A238" s="362"/>
      <c r="B238" s="362"/>
      <c r="C238" s="8" t="s">
        <v>38</v>
      </c>
      <c r="D238" s="112"/>
      <c r="E238" s="108"/>
      <c r="F238" s="265"/>
    </row>
    <row r="239" spans="1:6" ht="23.25" thickBot="1">
      <c r="A239" s="363"/>
      <c r="B239" s="363"/>
      <c r="C239" s="8" t="s">
        <v>211</v>
      </c>
      <c r="D239" s="112">
        <v>702.7</v>
      </c>
      <c r="E239" s="112">
        <v>702.697</v>
      </c>
      <c r="F239" s="265">
        <f t="shared" si="7"/>
        <v>0.99999573075281056</v>
      </c>
    </row>
    <row r="240" spans="1:6" ht="12.75" thickBot="1">
      <c r="A240" s="361" t="s">
        <v>214</v>
      </c>
      <c r="B240" s="361" t="s">
        <v>249</v>
      </c>
      <c r="C240" s="197" t="s">
        <v>8</v>
      </c>
      <c r="D240" s="109">
        <v>400</v>
      </c>
      <c r="E240" s="110">
        <v>385.84771999999998</v>
      </c>
      <c r="F240" s="263">
        <f t="shared" si="7"/>
        <v>0.96461929999999996</v>
      </c>
    </row>
    <row r="241" spans="1:6" ht="23.25" thickBot="1">
      <c r="A241" s="362"/>
      <c r="B241" s="362"/>
      <c r="C241" s="8" t="s">
        <v>7</v>
      </c>
      <c r="D241" s="112"/>
      <c r="E241" s="108"/>
      <c r="F241" s="265"/>
    </row>
    <row r="242" spans="1:6" ht="12.75" thickBot="1">
      <c r="A242" s="362"/>
      <c r="B242" s="362"/>
      <c r="C242" s="8" t="s">
        <v>36</v>
      </c>
      <c r="D242" s="112"/>
      <c r="E242" s="108"/>
      <c r="F242" s="265"/>
    </row>
    <row r="243" spans="1:6" ht="23.25" thickBot="1">
      <c r="A243" s="362"/>
      <c r="B243" s="362"/>
      <c r="C243" s="8" t="s">
        <v>37</v>
      </c>
      <c r="D243" s="112"/>
      <c r="E243" s="108"/>
      <c r="F243" s="265"/>
    </row>
    <row r="244" spans="1:6" ht="34.5" thickBot="1">
      <c r="A244" s="362"/>
      <c r="B244" s="362"/>
      <c r="C244" s="8" t="s">
        <v>38</v>
      </c>
      <c r="D244" s="112"/>
      <c r="E244" s="108"/>
      <c r="F244" s="265"/>
    </row>
    <row r="245" spans="1:6" ht="23.25" thickBot="1">
      <c r="A245" s="363"/>
      <c r="B245" s="363"/>
      <c r="C245" s="8" t="s">
        <v>211</v>
      </c>
      <c r="D245" s="112">
        <v>400</v>
      </c>
      <c r="E245" s="112">
        <v>385.84771999999998</v>
      </c>
      <c r="F245" s="265">
        <f t="shared" ref="F245:F299" si="8">E245/D245</f>
        <v>0.96461929999999996</v>
      </c>
    </row>
    <row r="246" spans="1:6" ht="12.75" thickBot="1">
      <c r="A246" s="358" t="s">
        <v>265</v>
      </c>
      <c r="B246" s="361" t="s">
        <v>250</v>
      </c>
      <c r="C246" s="197" t="s">
        <v>8</v>
      </c>
      <c r="D246" s="109">
        <v>400.70184</v>
      </c>
      <c r="E246" s="110">
        <v>400.70000000000005</v>
      </c>
      <c r="F246" s="263">
        <f t="shared" si="8"/>
        <v>0.99999540805702325</v>
      </c>
    </row>
    <row r="247" spans="1:6" ht="23.25" thickBot="1">
      <c r="A247" s="359"/>
      <c r="B247" s="362"/>
      <c r="C247" s="8" t="s">
        <v>7</v>
      </c>
      <c r="D247" s="112"/>
      <c r="E247" s="108"/>
      <c r="F247" s="265"/>
    </row>
    <row r="248" spans="1:6" ht="12.75" thickBot="1">
      <c r="A248" s="359"/>
      <c r="B248" s="362"/>
      <c r="C248" s="8" t="s">
        <v>36</v>
      </c>
      <c r="D248" s="112">
        <v>227.4</v>
      </c>
      <c r="E248" s="112">
        <v>227.4</v>
      </c>
      <c r="F248" s="265">
        <f t="shared" si="8"/>
        <v>1</v>
      </c>
    </row>
    <row r="249" spans="1:6" ht="23.25" thickBot="1">
      <c r="A249" s="359"/>
      <c r="B249" s="362"/>
      <c r="C249" s="8" t="s">
        <v>37</v>
      </c>
      <c r="D249" s="112"/>
      <c r="E249" s="108"/>
      <c r="F249" s="265"/>
    </row>
    <row r="250" spans="1:6" ht="34.5" thickBot="1">
      <c r="A250" s="359"/>
      <c r="B250" s="362"/>
      <c r="C250" s="8" t="s">
        <v>38</v>
      </c>
      <c r="D250" s="112"/>
      <c r="E250" s="108"/>
      <c r="F250" s="265"/>
    </row>
    <row r="251" spans="1:6" ht="23.25" thickBot="1">
      <c r="A251" s="360"/>
      <c r="B251" s="363"/>
      <c r="C251" s="8" t="s">
        <v>211</v>
      </c>
      <c r="D251" s="112">
        <v>173.30184</v>
      </c>
      <c r="E251" s="108">
        <v>173.3</v>
      </c>
      <c r="F251" s="265">
        <f t="shared" si="8"/>
        <v>0.99998938268630044</v>
      </c>
    </row>
    <row r="252" spans="1:6" ht="12.75" thickBot="1">
      <c r="A252" s="358" t="s">
        <v>266</v>
      </c>
      <c r="B252" s="361" t="s">
        <v>245</v>
      </c>
      <c r="C252" s="197" t="s">
        <v>8</v>
      </c>
      <c r="D252" s="109">
        <v>0</v>
      </c>
      <c r="E252" s="110">
        <v>0</v>
      </c>
      <c r="F252" s="263">
        <v>0</v>
      </c>
    </row>
    <row r="253" spans="1:6" ht="23.25" thickBot="1">
      <c r="A253" s="359"/>
      <c r="B253" s="362"/>
      <c r="C253" s="8" t="s">
        <v>7</v>
      </c>
      <c r="D253" s="112"/>
      <c r="E253" s="108"/>
      <c r="F253" s="265"/>
    </row>
    <row r="254" spans="1:6" ht="12.75" thickBot="1">
      <c r="A254" s="359"/>
      <c r="B254" s="362"/>
      <c r="C254" s="8" t="s">
        <v>36</v>
      </c>
      <c r="D254" s="112"/>
      <c r="E254" s="112"/>
      <c r="F254" s="265"/>
    </row>
    <row r="255" spans="1:6" ht="23.25" thickBot="1">
      <c r="A255" s="359"/>
      <c r="B255" s="362"/>
      <c r="C255" s="8" t="s">
        <v>37</v>
      </c>
      <c r="D255" s="112"/>
      <c r="E255" s="108"/>
      <c r="F255" s="265"/>
    </row>
    <row r="256" spans="1:6" ht="34.5" thickBot="1">
      <c r="A256" s="359"/>
      <c r="B256" s="362"/>
      <c r="C256" s="8" t="s">
        <v>38</v>
      </c>
      <c r="D256" s="112"/>
      <c r="E256" s="108"/>
      <c r="F256" s="265"/>
    </row>
    <row r="257" spans="1:6" ht="23.25" thickBot="1">
      <c r="A257" s="360"/>
      <c r="B257" s="363"/>
      <c r="C257" s="8" t="s">
        <v>211</v>
      </c>
      <c r="D257" s="112"/>
      <c r="E257" s="108"/>
      <c r="F257" s="265"/>
    </row>
    <row r="258" spans="1:6" ht="12.75" thickBot="1">
      <c r="A258" s="361" t="s">
        <v>267</v>
      </c>
      <c r="B258" s="361" t="s">
        <v>251</v>
      </c>
      <c r="C258" s="197" t="s">
        <v>8</v>
      </c>
      <c r="D258" s="109">
        <v>0</v>
      </c>
      <c r="E258" s="110">
        <v>0</v>
      </c>
      <c r="F258" s="263">
        <v>0</v>
      </c>
    </row>
    <row r="259" spans="1:6" ht="23.25" thickBot="1">
      <c r="A259" s="362"/>
      <c r="B259" s="362"/>
      <c r="C259" s="8" t="s">
        <v>7</v>
      </c>
      <c r="D259" s="112"/>
      <c r="E259" s="108"/>
      <c r="F259" s="265"/>
    </row>
    <row r="260" spans="1:6" ht="12.75" thickBot="1">
      <c r="A260" s="362"/>
      <c r="B260" s="362"/>
      <c r="C260" s="8" t="s">
        <v>36</v>
      </c>
      <c r="D260" s="112"/>
      <c r="E260" s="112"/>
      <c r="F260" s="265"/>
    </row>
    <row r="261" spans="1:6" ht="23.25" thickBot="1">
      <c r="A261" s="362"/>
      <c r="B261" s="362"/>
      <c r="C261" s="8" t="s">
        <v>37</v>
      </c>
      <c r="D261" s="112"/>
      <c r="E261" s="108"/>
      <c r="F261" s="265"/>
    </row>
    <row r="262" spans="1:6" ht="34.5" thickBot="1">
      <c r="A262" s="362"/>
      <c r="B262" s="362"/>
      <c r="C262" s="8" t="s">
        <v>38</v>
      </c>
      <c r="D262" s="112"/>
      <c r="E262" s="108"/>
      <c r="F262" s="265"/>
    </row>
    <row r="263" spans="1:6" ht="23.25" thickBot="1">
      <c r="A263" s="363"/>
      <c r="B263" s="363"/>
      <c r="C263" s="8" t="s">
        <v>211</v>
      </c>
      <c r="D263" s="112"/>
      <c r="E263" s="112"/>
      <c r="F263" s="265"/>
    </row>
    <row r="264" spans="1:6" ht="12.75" thickBot="1">
      <c r="A264" s="355" t="s">
        <v>3</v>
      </c>
      <c r="B264" s="355" t="s">
        <v>177</v>
      </c>
      <c r="C264" s="194" t="s">
        <v>8</v>
      </c>
      <c r="D264" s="115">
        <v>18093.759999999998</v>
      </c>
      <c r="E264" s="116">
        <v>18093.759999999998</v>
      </c>
      <c r="F264" s="266">
        <f t="shared" si="8"/>
        <v>1</v>
      </c>
    </row>
    <row r="265" spans="1:6" ht="33" thickBot="1">
      <c r="A265" s="356"/>
      <c r="B265" s="356"/>
      <c r="C265" s="195" t="s">
        <v>7</v>
      </c>
      <c r="D265" s="117">
        <v>0</v>
      </c>
      <c r="E265" s="117">
        <v>0</v>
      </c>
      <c r="F265" s="267">
        <v>0</v>
      </c>
    </row>
    <row r="266" spans="1:6" ht="22.5" thickBot="1">
      <c r="A266" s="356"/>
      <c r="B266" s="356"/>
      <c r="C266" s="195" t="s">
        <v>36</v>
      </c>
      <c r="D266" s="117">
        <v>2456.8000000000002</v>
      </c>
      <c r="E266" s="117">
        <v>2456.8000000000002</v>
      </c>
      <c r="F266" s="267">
        <f t="shared" si="8"/>
        <v>1</v>
      </c>
    </row>
    <row r="267" spans="1:6" ht="22.5" thickBot="1">
      <c r="A267" s="356"/>
      <c r="B267" s="356"/>
      <c r="C267" s="195" t="s">
        <v>37</v>
      </c>
      <c r="D267" s="117">
        <v>0</v>
      </c>
      <c r="E267" s="117">
        <v>0</v>
      </c>
      <c r="F267" s="267">
        <v>0</v>
      </c>
    </row>
    <row r="268" spans="1:6" ht="33" thickBot="1">
      <c r="A268" s="356"/>
      <c r="B268" s="356"/>
      <c r="C268" s="195" t="s">
        <v>38</v>
      </c>
      <c r="D268" s="117">
        <v>0</v>
      </c>
      <c r="E268" s="117">
        <v>0</v>
      </c>
      <c r="F268" s="267">
        <v>0</v>
      </c>
    </row>
    <row r="269" spans="1:6" ht="22.5" thickBot="1">
      <c r="A269" s="357"/>
      <c r="B269" s="357"/>
      <c r="C269" s="95" t="s">
        <v>211</v>
      </c>
      <c r="D269" s="117">
        <v>15636.96</v>
      </c>
      <c r="E269" s="117">
        <v>15636.96</v>
      </c>
      <c r="F269" s="267">
        <f t="shared" si="8"/>
        <v>1</v>
      </c>
    </row>
    <row r="270" spans="1:6" ht="12.75" thickBot="1">
      <c r="A270" s="361" t="s">
        <v>202</v>
      </c>
      <c r="B270" s="361" t="s">
        <v>178</v>
      </c>
      <c r="C270" s="197" t="s">
        <v>8</v>
      </c>
      <c r="D270" s="109">
        <v>12011.4</v>
      </c>
      <c r="E270" s="110">
        <v>12011.4</v>
      </c>
      <c r="F270" s="263">
        <f t="shared" si="8"/>
        <v>1</v>
      </c>
    </row>
    <row r="271" spans="1:6" ht="23.25" thickBot="1">
      <c r="A271" s="362"/>
      <c r="B271" s="362"/>
      <c r="C271" s="8" t="s">
        <v>7</v>
      </c>
      <c r="D271" s="112"/>
      <c r="E271" s="108"/>
      <c r="F271" s="265"/>
    </row>
    <row r="272" spans="1:6" ht="18" customHeight="1" thickBot="1">
      <c r="A272" s="362"/>
      <c r="B272" s="362"/>
      <c r="C272" s="8" t="s">
        <v>36</v>
      </c>
      <c r="D272" s="112"/>
      <c r="E272" s="108"/>
      <c r="F272" s="265"/>
    </row>
    <row r="273" spans="1:6" ht="23.25" thickBot="1">
      <c r="A273" s="362"/>
      <c r="B273" s="362"/>
      <c r="C273" s="8" t="s">
        <v>37</v>
      </c>
      <c r="D273" s="112"/>
      <c r="E273" s="108"/>
      <c r="F273" s="265"/>
    </row>
    <row r="274" spans="1:6" ht="34.5" thickBot="1">
      <c r="A274" s="362"/>
      <c r="B274" s="362"/>
      <c r="C274" s="8" t="s">
        <v>38</v>
      </c>
      <c r="D274" s="112"/>
      <c r="E274" s="108"/>
      <c r="F274" s="265"/>
    </row>
    <row r="275" spans="1:6" ht="23.25" thickBot="1">
      <c r="A275" s="363"/>
      <c r="B275" s="363"/>
      <c r="C275" s="8" t="s">
        <v>211</v>
      </c>
      <c r="D275" s="112">
        <v>12011.4</v>
      </c>
      <c r="E275" s="112">
        <v>12011.4</v>
      </c>
      <c r="F275" s="265">
        <f t="shared" si="8"/>
        <v>1</v>
      </c>
    </row>
    <row r="276" spans="1:6" ht="12.75" thickBot="1">
      <c r="A276" s="361" t="s">
        <v>203</v>
      </c>
      <c r="B276" s="361" t="s">
        <v>179</v>
      </c>
      <c r="C276" s="197" t="s">
        <v>8</v>
      </c>
      <c r="D276" s="109">
        <v>165.35</v>
      </c>
      <c r="E276" s="110">
        <v>165.35</v>
      </c>
      <c r="F276" s="263">
        <f t="shared" si="8"/>
        <v>1</v>
      </c>
    </row>
    <row r="277" spans="1:6" ht="23.25" thickBot="1">
      <c r="A277" s="362"/>
      <c r="B277" s="362"/>
      <c r="C277" s="8" t="s">
        <v>7</v>
      </c>
      <c r="D277" s="112"/>
      <c r="E277" s="108"/>
      <c r="F277" s="265"/>
    </row>
    <row r="278" spans="1:6" ht="12.75" thickBot="1">
      <c r="A278" s="362"/>
      <c r="B278" s="362"/>
      <c r="C278" s="8" t="s">
        <v>36</v>
      </c>
      <c r="D278" s="112"/>
      <c r="E278" s="108"/>
      <c r="F278" s="265"/>
    </row>
    <row r="279" spans="1:6" ht="23.25" thickBot="1">
      <c r="A279" s="362"/>
      <c r="B279" s="362"/>
      <c r="C279" s="8" t="s">
        <v>37</v>
      </c>
      <c r="D279" s="112"/>
      <c r="E279" s="108"/>
      <c r="F279" s="265"/>
    </row>
    <row r="280" spans="1:6" ht="34.5" thickBot="1">
      <c r="A280" s="362"/>
      <c r="B280" s="362"/>
      <c r="C280" s="8" t="s">
        <v>38</v>
      </c>
      <c r="D280" s="112"/>
      <c r="E280" s="108"/>
      <c r="F280" s="265"/>
    </row>
    <row r="281" spans="1:6" ht="23.25" thickBot="1">
      <c r="A281" s="363"/>
      <c r="B281" s="363"/>
      <c r="C281" s="8" t="s">
        <v>211</v>
      </c>
      <c r="D281" s="112">
        <v>165.35</v>
      </c>
      <c r="E281" s="112">
        <v>165.35</v>
      </c>
      <c r="F281" s="265">
        <f t="shared" si="8"/>
        <v>1</v>
      </c>
    </row>
    <row r="282" spans="1:6" ht="12.75" thickBot="1">
      <c r="A282" s="361" t="s">
        <v>204</v>
      </c>
      <c r="B282" s="361" t="s">
        <v>180</v>
      </c>
      <c r="C282" s="197" t="s">
        <v>8</v>
      </c>
      <c r="D282" s="109">
        <v>700</v>
      </c>
      <c r="E282" s="110">
        <v>700</v>
      </c>
      <c r="F282" s="263">
        <f t="shared" si="8"/>
        <v>1</v>
      </c>
    </row>
    <row r="283" spans="1:6" ht="23.25" thickBot="1">
      <c r="A283" s="362"/>
      <c r="B283" s="362"/>
      <c r="C283" s="8" t="s">
        <v>7</v>
      </c>
      <c r="D283" s="112"/>
      <c r="E283" s="108"/>
      <c r="F283" s="265"/>
    </row>
    <row r="284" spans="1:6" ht="12.75" thickBot="1">
      <c r="A284" s="362"/>
      <c r="B284" s="362"/>
      <c r="C284" s="8" t="s">
        <v>36</v>
      </c>
      <c r="D284" s="112"/>
      <c r="E284" s="108"/>
      <c r="F284" s="265"/>
    </row>
    <row r="285" spans="1:6" ht="23.25" thickBot="1">
      <c r="A285" s="362"/>
      <c r="B285" s="362"/>
      <c r="C285" s="8" t="s">
        <v>37</v>
      </c>
      <c r="D285" s="112"/>
      <c r="E285" s="108"/>
      <c r="F285" s="265"/>
    </row>
    <row r="286" spans="1:6" ht="34.5" thickBot="1">
      <c r="A286" s="362"/>
      <c r="B286" s="362"/>
      <c r="C286" s="8" t="s">
        <v>38</v>
      </c>
      <c r="D286" s="112"/>
      <c r="E286" s="108"/>
      <c r="F286" s="265"/>
    </row>
    <row r="287" spans="1:6" ht="23.25" thickBot="1">
      <c r="A287" s="363"/>
      <c r="B287" s="363"/>
      <c r="C287" s="8" t="s">
        <v>211</v>
      </c>
      <c r="D287" s="112">
        <v>700</v>
      </c>
      <c r="E287" s="112">
        <v>700</v>
      </c>
      <c r="F287" s="272">
        <f t="shared" si="8"/>
        <v>1</v>
      </c>
    </row>
    <row r="288" spans="1:6" ht="12.75" thickBot="1">
      <c r="A288" s="361" t="s">
        <v>205</v>
      </c>
      <c r="B288" s="361" t="s">
        <v>179</v>
      </c>
      <c r="C288" s="197" t="s">
        <v>8</v>
      </c>
      <c r="D288" s="109">
        <v>0</v>
      </c>
      <c r="E288" s="110">
        <v>0</v>
      </c>
      <c r="F288" s="263">
        <v>0</v>
      </c>
    </row>
    <row r="289" spans="1:6" ht="23.25" thickBot="1">
      <c r="A289" s="362"/>
      <c r="B289" s="362"/>
      <c r="C289" s="8" t="s">
        <v>7</v>
      </c>
      <c r="D289" s="112"/>
      <c r="E289" s="108"/>
      <c r="F289" s="265"/>
    </row>
    <row r="290" spans="1:6" ht="12.75" thickBot="1">
      <c r="A290" s="362"/>
      <c r="B290" s="362"/>
      <c r="C290" s="8" t="s">
        <v>36</v>
      </c>
      <c r="D290" s="112"/>
      <c r="E290" s="108"/>
      <c r="F290" s="265"/>
    </row>
    <row r="291" spans="1:6" ht="23.25" thickBot="1">
      <c r="A291" s="362"/>
      <c r="B291" s="362"/>
      <c r="C291" s="8" t="s">
        <v>37</v>
      </c>
      <c r="D291" s="112"/>
      <c r="E291" s="108"/>
      <c r="F291" s="265"/>
    </row>
    <row r="292" spans="1:6" ht="34.5" thickBot="1">
      <c r="A292" s="362"/>
      <c r="B292" s="362"/>
      <c r="C292" s="8" t="s">
        <v>38</v>
      </c>
      <c r="D292" s="112"/>
      <c r="E292" s="108"/>
      <c r="F292" s="265"/>
    </row>
    <row r="293" spans="1:6" ht="23.25" thickBot="1">
      <c r="A293" s="363"/>
      <c r="B293" s="363"/>
      <c r="C293" s="8" t="s">
        <v>211</v>
      </c>
      <c r="D293" s="112"/>
      <c r="E293" s="108"/>
      <c r="F293" s="265"/>
    </row>
    <row r="294" spans="1:6" ht="12.75" thickBot="1">
      <c r="A294" s="361" t="s">
        <v>139</v>
      </c>
      <c r="B294" s="361" t="s">
        <v>309</v>
      </c>
      <c r="C294" s="197" t="s">
        <v>8</v>
      </c>
      <c r="D294" s="109">
        <v>303.40999999999997</v>
      </c>
      <c r="E294" s="110">
        <v>303.40999999999997</v>
      </c>
      <c r="F294" s="263">
        <f t="shared" si="8"/>
        <v>1</v>
      </c>
    </row>
    <row r="295" spans="1:6" ht="23.25" thickBot="1">
      <c r="A295" s="362"/>
      <c r="B295" s="362"/>
      <c r="C295" s="8" t="s">
        <v>7</v>
      </c>
      <c r="D295" s="112"/>
      <c r="E295" s="108"/>
      <c r="F295" s="265"/>
    </row>
    <row r="296" spans="1:6" ht="12.75" thickBot="1">
      <c r="A296" s="362"/>
      <c r="B296" s="362"/>
      <c r="C296" s="8" t="s">
        <v>36</v>
      </c>
      <c r="D296" s="112"/>
      <c r="E296" s="108"/>
      <c r="F296" s="265"/>
    </row>
    <row r="297" spans="1:6" ht="23.25" thickBot="1">
      <c r="A297" s="362"/>
      <c r="B297" s="362"/>
      <c r="C297" s="8" t="s">
        <v>37</v>
      </c>
      <c r="D297" s="112"/>
      <c r="E297" s="108"/>
      <c r="F297" s="265"/>
    </row>
    <row r="298" spans="1:6" ht="34.5" thickBot="1">
      <c r="A298" s="362"/>
      <c r="B298" s="362"/>
      <c r="C298" s="8" t="s">
        <v>38</v>
      </c>
      <c r="D298" s="112"/>
      <c r="E298" s="108"/>
      <c r="F298" s="265"/>
    </row>
    <row r="299" spans="1:6" ht="23.25" thickBot="1">
      <c r="A299" s="363"/>
      <c r="B299" s="363"/>
      <c r="C299" s="8" t="s">
        <v>211</v>
      </c>
      <c r="D299" s="112">
        <v>303.40999999999997</v>
      </c>
      <c r="E299" s="112">
        <v>303.40999999999997</v>
      </c>
      <c r="F299" s="265">
        <f t="shared" si="8"/>
        <v>1</v>
      </c>
    </row>
    <row r="300" spans="1:6" ht="12.75" thickBot="1">
      <c r="A300" s="361" t="s">
        <v>142</v>
      </c>
      <c r="B300" s="361" t="s">
        <v>179</v>
      </c>
      <c r="C300" s="197" t="s">
        <v>8</v>
      </c>
      <c r="D300" s="109">
        <v>0</v>
      </c>
      <c r="E300" s="110">
        <v>0</v>
      </c>
      <c r="F300" s="263">
        <v>0</v>
      </c>
    </row>
    <row r="301" spans="1:6" ht="23.25" thickBot="1">
      <c r="A301" s="362"/>
      <c r="B301" s="362"/>
      <c r="C301" s="8" t="s">
        <v>7</v>
      </c>
      <c r="D301" s="112"/>
      <c r="E301" s="108"/>
      <c r="F301" s="265"/>
    </row>
    <row r="302" spans="1:6" ht="12.75" thickBot="1">
      <c r="A302" s="362"/>
      <c r="B302" s="362"/>
      <c r="C302" s="8" t="s">
        <v>36</v>
      </c>
      <c r="D302" s="112"/>
      <c r="E302" s="108"/>
      <c r="F302" s="265"/>
    </row>
    <row r="303" spans="1:6" ht="23.25" thickBot="1">
      <c r="A303" s="362"/>
      <c r="B303" s="362"/>
      <c r="C303" s="8" t="s">
        <v>37</v>
      </c>
      <c r="D303" s="112"/>
      <c r="E303" s="108"/>
      <c r="F303" s="265"/>
    </row>
    <row r="304" spans="1:6" ht="34.5" thickBot="1">
      <c r="A304" s="362"/>
      <c r="B304" s="362"/>
      <c r="C304" s="8" t="s">
        <v>38</v>
      </c>
      <c r="D304" s="112"/>
      <c r="E304" s="108"/>
      <c r="F304" s="265"/>
    </row>
    <row r="305" spans="1:6" ht="23.25" thickBot="1">
      <c r="A305" s="363"/>
      <c r="B305" s="363"/>
      <c r="C305" s="8" t="s">
        <v>211</v>
      </c>
      <c r="D305" s="112"/>
      <c r="E305" s="108"/>
      <c r="F305" s="265"/>
    </row>
    <row r="306" spans="1:6" ht="12.75" thickBot="1">
      <c r="A306" s="361" t="s">
        <v>143</v>
      </c>
      <c r="B306" s="361" t="s">
        <v>262</v>
      </c>
      <c r="C306" s="197" t="s">
        <v>8</v>
      </c>
      <c r="D306" s="109">
        <v>0</v>
      </c>
      <c r="E306" s="110">
        <v>0</v>
      </c>
      <c r="F306" s="263">
        <v>0</v>
      </c>
    </row>
    <row r="307" spans="1:6" ht="23.25" thickBot="1">
      <c r="A307" s="362"/>
      <c r="B307" s="362"/>
      <c r="C307" s="8" t="s">
        <v>7</v>
      </c>
      <c r="D307" s="112"/>
      <c r="E307" s="108"/>
      <c r="F307" s="265"/>
    </row>
    <row r="308" spans="1:6" ht="12.75" thickBot="1">
      <c r="A308" s="362"/>
      <c r="B308" s="362"/>
      <c r="C308" s="8" t="s">
        <v>36</v>
      </c>
      <c r="D308" s="112"/>
      <c r="E308" s="112"/>
      <c r="F308" s="265"/>
    </row>
    <row r="309" spans="1:6" ht="23.25" thickBot="1">
      <c r="A309" s="362"/>
      <c r="B309" s="362"/>
      <c r="C309" s="8" t="s">
        <v>37</v>
      </c>
      <c r="D309" s="112"/>
      <c r="E309" s="108"/>
      <c r="F309" s="265"/>
    </row>
    <row r="310" spans="1:6" ht="34.5" thickBot="1">
      <c r="A310" s="362"/>
      <c r="B310" s="362"/>
      <c r="C310" s="8" t="s">
        <v>38</v>
      </c>
      <c r="D310" s="112"/>
      <c r="E310" s="108"/>
      <c r="F310" s="265"/>
    </row>
    <row r="311" spans="1:6" ht="23.25" thickBot="1">
      <c r="A311" s="363"/>
      <c r="B311" s="363"/>
      <c r="C311" s="8" t="s">
        <v>211</v>
      </c>
      <c r="D311" s="112"/>
      <c r="E311" s="108"/>
      <c r="F311" s="265"/>
    </row>
    <row r="312" spans="1:6" ht="12.75" thickBot="1">
      <c r="A312" s="361" t="s">
        <v>206</v>
      </c>
      <c r="B312" s="361" t="s">
        <v>263</v>
      </c>
      <c r="C312" s="197" t="s">
        <v>8</v>
      </c>
      <c r="D312" s="109">
        <v>4913.6000000000004</v>
      </c>
      <c r="E312" s="110">
        <v>4913.6000000000004</v>
      </c>
      <c r="F312" s="263">
        <f t="shared" ref="F312:F347" si="9">E312/D312</f>
        <v>1</v>
      </c>
    </row>
    <row r="313" spans="1:6" ht="23.25" thickBot="1">
      <c r="A313" s="362"/>
      <c r="B313" s="362"/>
      <c r="C313" s="8" t="s">
        <v>7</v>
      </c>
      <c r="D313" s="112"/>
      <c r="E313" s="108"/>
      <c r="F313" s="265"/>
    </row>
    <row r="314" spans="1:6" ht="12.75" thickBot="1">
      <c r="A314" s="362"/>
      <c r="B314" s="362"/>
      <c r="C314" s="8" t="s">
        <v>36</v>
      </c>
      <c r="D314" s="112">
        <v>2456.8000000000002</v>
      </c>
      <c r="E314" s="112">
        <v>2456.8000000000002</v>
      </c>
      <c r="F314" s="265">
        <f t="shared" si="9"/>
        <v>1</v>
      </c>
    </row>
    <row r="315" spans="1:6" ht="23.25" thickBot="1">
      <c r="A315" s="362"/>
      <c r="B315" s="362"/>
      <c r="C315" s="8" t="s">
        <v>37</v>
      </c>
      <c r="D315" s="112"/>
      <c r="E315" s="108"/>
      <c r="F315" s="265"/>
    </row>
    <row r="316" spans="1:6" ht="34.5" thickBot="1">
      <c r="A316" s="362"/>
      <c r="B316" s="362"/>
      <c r="C316" s="8" t="s">
        <v>38</v>
      </c>
      <c r="D316" s="112"/>
      <c r="E316" s="108"/>
      <c r="F316" s="265"/>
    </row>
    <row r="317" spans="1:6" ht="23.25" thickBot="1">
      <c r="A317" s="363"/>
      <c r="B317" s="363"/>
      <c r="C317" s="8" t="s">
        <v>211</v>
      </c>
      <c r="D317" s="112">
        <v>2456.8000000000002</v>
      </c>
      <c r="E317" s="112">
        <v>2456.8000000000002</v>
      </c>
      <c r="F317" s="265">
        <f t="shared" si="9"/>
        <v>1</v>
      </c>
    </row>
    <row r="318" spans="1:6" ht="12.75" thickBot="1">
      <c r="A318" s="355" t="s">
        <v>4</v>
      </c>
      <c r="B318" s="355" t="s">
        <v>453</v>
      </c>
      <c r="C318" s="194" t="s">
        <v>8</v>
      </c>
      <c r="D318" s="115">
        <v>1682.5178699999997</v>
      </c>
      <c r="E318" s="116">
        <v>1682.5178699999997</v>
      </c>
      <c r="F318" s="266">
        <f t="shared" si="9"/>
        <v>1</v>
      </c>
    </row>
    <row r="319" spans="1:6" ht="33" thickBot="1">
      <c r="A319" s="356"/>
      <c r="B319" s="356"/>
      <c r="C319" s="195" t="s">
        <v>7</v>
      </c>
      <c r="D319" s="117">
        <v>0</v>
      </c>
      <c r="E319" s="117">
        <v>0</v>
      </c>
      <c r="F319" s="267">
        <v>0</v>
      </c>
    </row>
    <row r="320" spans="1:6" ht="22.5" thickBot="1">
      <c r="A320" s="356"/>
      <c r="B320" s="356"/>
      <c r="C320" s="195" t="s">
        <v>36</v>
      </c>
      <c r="D320" s="117">
        <v>0</v>
      </c>
      <c r="E320" s="117">
        <v>0</v>
      </c>
      <c r="F320" s="267">
        <v>0</v>
      </c>
    </row>
    <row r="321" spans="1:6" ht="22.5" thickBot="1">
      <c r="A321" s="356"/>
      <c r="B321" s="356"/>
      <c r="C321" s="195" t="s">
        <v>37</v>
      </c>
      <c r="D321" s="117">
        <v>65.599999999999994</v>
      </c>
      <c r="E321" s="117">
        <v>65.599999999999994</v>
      </c>
      <c r="F321" s="267">
        <f t="shared" si="9"/>
        <v>1</v>
      </c>
    </row>
    <row r="322" spans="1:6" ht="33" thickBot="1">
      <c r="A322" s="356"/>
      <c r="B322" s="356"/>
      <c r="C322" s="195" t="s">
        <v>38</v>
      </c>
      <c r="D322" s="117">
        <v>0</v>
      </c>
      <c r="E322" s="117">
        <v>0</v>
      </c>
      <c r="F322" s="267">
        <v>0</v>
      </c>
    </row>
    <row r="323" spans="1:6" ht="22.5" thickBot="1">
      <c r="A323" s="357"/>
      <c r="B323" s="357"/>
      <c r="C323" s="95" t="s">
        <v>211</v>
      </c>
      <c r="D323" s="117">
        <v>1616.9178699999998</v>
      </c>
      <c r="E323" s="117">
        <v>1616.9178699999998</v>
      </c>
      <c r="F323" s="267">
        <f t="shared" si="9"/>
        <v>1</v>
      </c>
    </row>
    <row r="324" spans="1:6" ht="12.75" thickBot="1">
      <c r="A324" s="361" t="s">
        <v>207</v>
      </c>
      <c r="B324" s="361" t="s">
        <v>252</v>
      </c>
      <c r="C324" s="197" t="s">
        <v>8</v>
      </c>
      <c r="D324" s="109">
        <v>925</v>
      </c>
      <c r="E324" s="110">
        <v>925</v>
      </c>
      <c r="F324" s="263">
        <f t="shared" si="9"/>
        <v>1</v>
      </c>
    </row>
    <row r="325" spans="1:6" ht="23.25" thickBot="1">
      <c r="A325" s="362"/>
      <c r="B325" s="362"/>
      <c r="C325" s="8" t="s">
        <v>7</v>
      </c>
      <c r="D325" s="112"/>
      <c r="E325" s="108"/>
      <c r="F325" s="265"/>
    </row>
    <row r="326" spans="1:6" ht="12.75" thickBot="1">
      <c r="A326" s="362"/>
      <c r="B326" s="362"/>
      <c r="C326" s="8" t="s">
        <v>36</v>
      </c>
      <c r="D326" s="112"/>
      <c r="E326" s="108"/>
      <c r="F326" s="265"/>
    </row>
    <row r="327" spans="1:6" ht="23.25" thickBot="1">
      <c r="A327" s="362"/>
      <c r="B327" s="362"/>
      <c r="C327" s="8" t="s">
        <v>37</v>
      </c>
      <c r="D327" s="112"/>
      <c r="E327" s="108"/>
      <c r="F327" s="265"/>
    </row>
    <row r="328" spans="1:6" ht="34.5" thickBot="1">
      <c r="A328" s="362"/>
      <c r="B328" s="362"/>
      <c r="C328" s="8" t="s">
        <v>38</v>
      </c>
      <c r="D328" s="112"/>
      <c r="E328" s="108"/>
      <c r="F328" s="265"/>
    </row>
    <row r="329" spans="1:6" ht="23.25" thickBot="1">
      <c r="A329" s="363"/>
      <c r="B329" s="363"/>
      <c r="C329" s="8" t="s">
        <v>211</v>
      </c>
      <c r="D329" s="112">
        <v>925</v>
      </c>
      <c r="E329" s="112">
        <v>925</v>
      </c>
      <c r="F329" s="265">
        <f t="shared" si="9"/>
        <v>1</v>
      </c>
    </row>
    <row r="330" spans="1:6" ht="12.75" thickBot="1">
      <c r="A330" s="361" t="s">
        <v>148</v>
      </c>
      <c r="B330" s="361" t="s">
        <v>479</v>
      </c>
      <c r="C330" s="197" t="s">
        <v>8</v>
      </c>
      <c r="D330" s="109">
        <v>127</v>
      </c>
      <c r="E330" s="110">
        <v>127</v>
      </c>
      <c r="F330" s="263">
        <f t="shared" si="9"/>
        <v>1</v>
      </c>
    </row>
    <row r="331" spans="1:6" ht="23.25" thickBot="1">
      <c r="A331" s="362"/>
      <c r="B331" s="362"/>
      <c r="C331" s="8" t="s">
        <v>7</v>
      </c>
      <c r="D331" s="112"/>
      <c r="E331" s="108"/>
      <c r="F331" s="265"/>
    </row>
    <row r="332" spans="1:6" ht="12.75" thickBot="1">
      <c r="A332" s="362"/>
      <c r="B332" s="362"/>
      <c r="C332" s="8" t="s">
        <v>36</v>
      </c>
      <c r="D332" s="112"/>
      <c r="E332" s="108"/>
      <c r="F332" s="265"/>
    </row>
    <row r="333" spans="1:6" ht="23.25" thickBot="1">
      <c r="A333" s="362"/>
      <c r="B333" s="362"/>
      <c r="C333" s="8" t="s">
        <v>37</v>
      </c>
      <c r="D333" s="112"/>
      <c r="E333" s="108"/>
      <c r="F333" s="265"/>
    </row>
    <row r="334" spans="1:6" ht="34.5" thickBot="1">
      <c r="A334" s="362"/>
      <c r="B334" s="362"/>
      <c r="C334" s="8" t="s">
        <v>38</v>
      </c>
      <c r="D334" s="112"/>
      <c r="E334" s="108"/>
      <c r="F334" s="265"/>
    </row>
    <row r="335" spans="1:6" ht="23.25" thickBot="1">
      <c r="A335" s="363"/>
      <c r="B335" s="363"/>
      <c r="C335" s="8" t="s">
        <v>211</v>
      </c>
      <c r="D335" s="112">
        <v>127</v>
      </c>
      <c r="E335" s="112">
        <v>127</v>
      </c>
      <c r="F335" s="265">
        <f t="shared" si="9"/>
        <v>1</v>
      </c>
    </row>
    <row r="336" spans="1:6" ht="12.75" thickBot="1">
      <c r="A336" s="358" t="s">
        <v>208</v>
      </c>
      <c r="B336" s="361" t="s">
        <v>255</v>
      </c>
      <c r="C336" s="197" t="s">
        <v>8</v>
      </c>
      <c r="D336" s="109">
        <v>49.85</v>
      </c>
      <c r="E336" s="110">
        <v>49.85</v>
      </c>
      <c r="F336" s="263">
        <f t="shared" si="9"/>
        <v>1</v>
      </c>
    </row>
    <row r="337" spans="1:6" ht="23.25" thickBot="1">
      <c r="A337" s="359"/>
      <c r="B337" s="362"/>
      <c r="C337" s="8" t="s">
        <v>7</v>
      </c>
      <c r="D337" s="112"/>
      <c r="E337" s="108"/>
      <c r="F337" s="265"/>
    </row>
    <row r="338" spans="1:6" ht="12.75" thickBot="1">
      <c r="A338" s="359"/>
      <c r="B338" s="362"/>
      <c r="C338" s="8" t="s">
        <v>36</v>
      </c>
      <c r="D338" s="112"/>
      <c r="E338" s="108"/>
      <c r="F338" s="265"/>
    </row>
    <row r="339" spans="1:6" ht="23.25" thickBot="1">
      <c r="A339" s="359"/>
      <c r="B339" s="362"/>
      <c r="C339" s="8" t="s">
        <v>37</v>
      </c>
      <c r="D339" s="112"/>
      <c r="E339" s="108"/>
      <c r="F339" s="265"/>
    </row>
    <row r="340" spans="1:6" ht="34.5" thickBot="1">
      <c r="A340" s="359"/>
      <c r="B340" s="362"/>
      <c r="C340" s="8" t="s">
        <v>38</v>
      </c>
      <c r="D340" s="112"/>
      <c r="E340" s="108"/>
      <c r="F340" s="265"/>
    </row>
    <row r="341" spans="1:6" ht="23.25" thickBot="1">
      <c r="A341" s="360"/>
      <c r="B341" s="363"/>
      <c r="C341" s="8" t="s">
        <v>211</v>
      </c>
      <c r="D341" s="112">
        <v>49.85</v>
      </c>
      <c r="E341" s="112">
        <v>49.85</v>
      </c>
      <c r="F341" s="265">
        <f t="shared" si="9"/>
        <v>1</v>
      </c>
    </row>
    <row r="342" spans="1:6" ht="12.75" thickBot="1">
      <c r="A342" s="361" t="s">
        <v>149</v>
      </c>
      <c r="B342" s="361" t="s">
        <v>256</v>
      </c>
      <c r="C342" s="197" t="s">
        <v>8</v>
      </c>
      <c r="D342" s="109">
        <v>580.66786999999999</v>
      </c>
      <c r="E342" s="110">
        <v>580.66786999999999</v>
      </c>
      <c r="F342" s="263">
        <f t="shared" si="9"/>
        <v>1</v>
      </c>
    </row>
    <row r="343" spans="1:6" ht="23.25" thickBot="1">
      <c r="A343" s="362"/>
      <c r="B343" s="362"/>
      <c r="C343" s="8" t="s">
        <v>7</v>
      </c>
      <c r="D343" s="112"/>
      <c r="E343" s="108"/>
      <c r="F343" s="265"/>
    </row>
    <row r="344" spans="1:6" ht="12.75" thickBot="1">
      <c r="A344" s="362"/>
      <c r="B344" s="362"/>
      <c r="C344" s="8" t="s">
        <v>36</v>
      </c>
      <c r="D344" s="112"/>
      <c r="E344" s="108"/>
      <c r="F344" s="265"/>
    </row>
    <row r="345" spans="1:6" ht="23.25" thickBot="1">
      <c r="A345" s="362"/>
      <c r="B345" s="362"/>
      <c r="C345" s="8" t="s">
        <v>37</v>
      </c>
      <c r="D345" s="64">
        <v>65.599999999999994</v>
      </c>
      <c r="E345" s="64">
        <v>65.599999999999994</v>
      </c>
      <c r="F345" s="265">
        <f t="shared" si="9"/>
        <v>1</v>
      </c>
    </row>
    <row r="346" spans="1:6" ht="34.5" thickBot="1">
      <c r="A346" s="362"/>
      <c r="B346" s="362"/>
      <c r="C346" s="8" t="s">
        <v>38</v>
      </c>
      <c r="D346" s="64"/>
      <c r="E346" s="108"/>
      <c r="F346" s="265"/>
    </row>
    <row r="347" spans="1:6" ht="23.25" thickBot="1">
      <c r="A347" s="363"/>
      <c r="B347" s="363"/>
      <c r="C347" s="8" t="s">
        <v>211</v>
      </c>
      <c r="D347" s="192">
        <v>515.06786999999997</v>
      </c>
      <c r="E347" s="192">
        <v>515.06786999999997</v>
      </c>
      <c r="F347" s="265">
        <f t="shared" si="9"/>
        <v>1</v>
      </c>
    </row>
    <row r="348" spans="1:6" ht="12.75" thickBot="1">
      <c r="A348" s="361" t="s">
        <v>150</v>
      </c>
      <c r="B348" s="361" t="s">
        <v>182</v>
      </c>
      <c r="C348" s="197" t="s">
        <v>8</v>
      </c>
      <c r="D348" s="109">
        <v>0</v>
      </c>
      <c r="E348" s="110">
        <v>0</v>
      </c>
      <c r="F348" s="263">
        <v>0</v>
      </c>
    </row>
    <row r="349" spans="1:6" ht="23.25" thickBot="1">
      <c r="A349" s="362"/>
      <c r="B349" s="362"/>
      <c r="C349" s="8" t="s">
        <v>7</v>
      </c>
      <c r="D349" s="112"/>
      <c r="E349" s="108"/>
      <c r="F349" s="265"/>
    </row>
    <row r="350" spans="1:6" ht="12.75" thickBot="1">
      <c r="A350" s="362"/>
      <c r="B350" s="362"/>
      <c r="C350" s="8" t="s">
        <v>36</v>
      </c>
      <c r="D350" s="112"/>
      <c r="E350" s="108"/>
      <c r="F350" s="265"/>
    </row>
    <row r="351" spans="1:6" ht="23.25" thickBot="1">
      <c r="A351" s="362"/>
      <c r="B351" s="362"/>
      <c r="C351" s="8" t="s">
        <v>37</v>
      </c>
      <c r="D351" s="112"/>
      <c r="E351" s="108"/>
      <c r="F351" s="265"/>
    </row>
    <row r="352" spans="1:6" ht="34.5" thickBot="1">
      <c r="A352" s="362"/>
      <c r="B352" s="362"/>
      <c r="C352" s="8" t="s">
        <v>38</v>
      </c>
      <c r="D352" s="112"/>
      <c r="E352" s="108"/>
      <c r="F352" s="265"/>
    </row>
    <row r="353" spans="1:6" ht="23.25" thickBot="1">
      <c r="A353" s="363"/>
      <c r="B353" s="363"/>
      <c r="C353" s="8" t="s">
        <v>211</v>
      </c>
      <c r="D353" s="112"/>
      <c r="E353" s="112"/>
      <c r="F353" s="265"/>
    </row>
    <row r="354" spans="1:6" ht="12.75" thickBot="1">
      <c r="A354" s="361" t="s">
        <v>151</v>
      </c>
      <c r="B354" s="361" t="s">
        <v>254</v>
      </c>
      <c r="C354" s="197" t="s">
        <v>8</v>
      </c>
      <c r="D354" s="109">
        <v>0</v>
      </c>
      <c r="E354" s="110">
        <v>0</v>
      </c>
      <c r="F354" s="263">
        <v>0</v>
      </c>
    </row>
    <row r="355" spans="1:6" ht="23.25" thickBot="1">
      <c r="A355" s="362"/>
      <c r="B355" s="362"/>
      <c r="C355" s="8" t="s">
        <v>7</v>
      </c>
      <c r="D355" s="112"/>
      <c r="E355" s="108"/>
      <c r="F355" s="265"/>
    </row>
    <row r="356" spans="1:6" ht="12.75" thickBot="1">
      <c r="A356" s="362"/>
      <c r="B356" s="362"/>
      <c r="C356" s="8" t="s">
        <v>36</v>
      </c>
      <c r="D356" s="112"/>
      <c r="E356" s="108"/>
      <c r="F356" s="265"/>
    </row>
    <row r="357" spans="1:6" ht="23.25" thickBot="1">
      <c r="A357" s="362"/>
      <c r="B357" s="362"/>
      <c r="C357" s="8" t="s">
        <v>37</v>
      </c>
      <c r="D357" s="112"/>
      <c r="E357" s="108"/>
      <c r="F357" s="265"/>
    </row>
    <row r="358" spans="1:6" ht="34.5" thickBot="1">
      <c r="A358" s="362"/>
      <c r="B358" s="362"/>
      <c r="C358" s="8" t="s">
        <v>38</v>
      </c>
      <c r="D358" s="112"/>
      <c r="E358" s="108"/>
      <c r="F358" s="265"/>
    </row>
    <row r="359" spans="1:6" ht="23.25" thickBot="1">
      <c r="A359" s="363"/>
      <c r="B359" s="363"/>
      <c r="C359" s="8" t="s">
        <v>211</v>
      </c>
      <c r="D359" s="112"/>
      <c r="E359" s="112"/>
      <c r="F359" s="265"/>
    </row>
  </sheetData>
  <mergeCells count="124">
    <mergeCell ref="E3:F3"/>
    <mergeCell ref="D4:F4"/>
    <mergeCell ref="A342:A347"/>
    <mergeCell ref="B342:B347"/>
    <mergeCell ref="A348:A353"/>
    <mergeCell ref="B348:B353"/>
    <mergeCell ref="A354:A359"/>
    <mergeCell ref="B354:B359"/>
    <mergeCell ref="A282:A287"/>
    <mergeCell ref="B282:B287"/>
    <mergeCell ref="A288:A293"/>
    <mergeCell ref="B288:B293"/>
    <mergeCell ref="A294:A299"/>
    <mergeCell ref="B294:B299"/>
    <mergeCell ref="A300:A305"/>
    <mergeCell ref="B300:B305"/>
    <mergeCell ref="A306:A311"/>
    <mergeCell ref="B306:B311"/>
    <mergeCell ref="A318:A323"/>
    <mergeCell ref="B318:B323"/>
    <mergeCell ref="A324:A329"/>
    <mergeCell ref="B324:B329"/>
    <mergeCell ref="A330:A335"/>
    <mergeCell ref="B330:B335"/>
    <mergeCell ref="A336:A341"/>
    <mergeCell ref="B336:B341"/>
    <mergeCell ref="A6:F6"/>
    <mergeCell ref="A7:A8"/>
    <mergeCell ref="B7:B8"/>
    <mergeCell ref="C7:C8"/>
    <mergeCell ref="D7:F7"/>
    <mergeCell ref="A10:B15"/>
    <mergeCell ref="A16:C16"/>
    <mergeCell ref="A17:A22"/>
    <mergeCell ref="B17:B22"/>
    <mergeCell ref="A23:A28"/>
    <mergeCell ref="B23:B28"/>
    <mergeCell ref="A29:A34"/>
    <mergeCell ref="A35:A40"/>
    <mergeCell ref="B35:B40"/>
    <mergeCell ref="A41:A46"/>
    <mergeCell ref="B41:B46"/>
    <mergeCell ref="A47:A52"/>
    <mergeCell ref="B47:B52"/>
    <mergeCell ref="B29:B34"/>
    <mergeCell ref="A53:A58"/>
    <mergeCell ref="B53:B58"/>
    <mergeCell ref="A59:A64"/>
    <mergeCell ref="B59:B64"/>
    <mergeCell ref="A65:A70"/>
    <mergeCell ref="B65:B70"/>
    <mergeCell ref="A71:A76"/>
    <mergeCell ref="B71:B76"/>
    <mergeCell ref="A77:C77"/>
    <mergeCell ref="A78:A83"/>
    <mergeCell ref="B78:B83"/>
    <mergeCell ref="A84:A89"/>
    <mergeCell ref="B84:B89"/>
    <mergeCell ref="A168:A173"/>
    <mergeCell ref="B168:B173"/>
    <mergeCell ref="A174:A179"/>
    <mergeCell ref="B174:B179"/>
    <mergeCell ref="A138:A143"/>
    <mergeCell ref="B138:B143"/>
    <mergeCell ref="A144:A149"/>
    <mergeCell ref="B144:B149"/>
    <mergeCell ref="A90:A95"/>
    <mergeCell ref="B90:B95"/>
    <mergeCell ref="A96:A101"/>
    <mergeCell ref="B96:B101"/>
    <mergeCell ref="A102:A107"/>
    <mergeCell ref="B102:B107"/>
    <mergeCell ref="A108:A113"/>
    <mergeCell ref="B108:B113"/>
    <mergeCell ref="A114:A119"/>
    <mergeCell ref="B114:B119"/>
    <mergeCell ref="A276:A281"/>
    <mergeCell ref="B276:B281"/>
    <mergeCell ref="A246:A251"/>
    <mergeCell ref="B246:B251"/>
    <mergeCell ref="A252:A257"/>
    <mergeCell ref="B252:B257"/>
    <mergeCell ref="A258:A263"/>
    <mergeCell ref="B258:B263"/>
    <mergeCell ref="A120:A125"/>
    <mergeCell ref="B120:B125"/>
    <mergeCell ref="A126:A131"/>
    <mergeCell ref="B126:B131"/>
    <mergeCell ref="A132:A137"/>
    <mergeCell ref="B132:B137"/>
    <mergeCell ref="A198:A203"/>
    <mergeCell ref="B198:B203"/>
    <mergeCell ref="A204:A209"/>
    <mergeCell ref="B204:B209"/>
    <mergeCell ref="A150:A155"/>
    <mergeCell ref="B150:B155"/>
    <mergeCell ref="A156:A161"/>
    <mergeCell ref="B156:B161"/>
    <mergeCell ref="A162:A167"/>
    <mergeCell ref="B162:B167"/>
    <mergeCell ref="A264:A269"/>
    <mergeCell ref="B264:B269"/>
    <mergeCell ref="A180:A185"/>
    <mergeCell ref="B180:B185"/>
    <mergeCell ref="A186:A191"/>
    <mergeCell ref="B186:B191"/>
    <mergeCell ref="A192:A197"/>
    <mergeCell ref="B192:B197"/>
    <mergeCell ref="A312:A317"/>
    <mergeCell ref="B312:B317"/>
    <mergeCell ref="A210:A215"/>
    <mergeCell ref="B210:B215"/>
    <mergeCell ref="A216:A221"/>
    <mergeCell ref="B216:B221"/>
    <mergeCell ref="A228:A233"/>
    <mergeCell ref="B228:B233"/>
    <mergeCell ref="A234:A239"/>
    <mergeCell ref="B234:B239"/>
    <mergeCell ref="A240:A245"/>
    <mergeCell ref="B240:B245"/>
    <mergeCell ref="A222:A227"/>
    <mergeCell ref="B222:B227"/>
    <mergeCell ref="A270:A275"/>
    <mergeCell ref="B270:B275"/>
  </mergeCells>
  <pageMargins left="0.23622047244094491" right="0.23622047244094491" top="0.74803149606299213" bottom="0.74803149606299213" header="0.31496062992125984" footer="0.31496062992125984"/>
  <pageSetup paperSize="9" scale="93" orientation="portrait" verticalDpi="0" r:id="rId1"/>
  <rowBreaks count="9" manualBreakCount="9">
    <brk id="34" max="16383" man="1"/>
    <brk id="70" max="16383" man="1"/>
    <brk id="107" max="16383" man="1"/>
    <brk id="143" max="16383" man="1"/>
    <brk id="179" max="16383" man="1"/>
    <brk id="215" max="16383" man="1"/>
    <brk id="251" max="16383" man="1"/>
    <brk id="287" max="16383" man="1"/>
    <brk id="3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70"/>
  <sheetViews>
    <sheetView view="pageBreakPreview" topLeftCell="A25" zoomScale="90" zoomScaleNormal="100" zoomScaleSheetLayoutView="90" workbookViewId="0">
      <selection activeCell="A3" sqref="A3:B3"/>
    </sheetView>
  </sheetViews>
  <sheetFormatPr defaultRowHeight="15"/>
  <cols>
    <col min="1" max="1" width="47.5703125" style="1" customWidth="1"/>
    <col min="2" max="2" width="91.42578125" customWidth="1"/>
  </cols>
  <sheetData>
    <row r="1" spans="1:5" ht="9" customHeight="1"/>
    <row r="2" spans="1:5" ht="15" customHeight="1">
      <c r="A2" s="384" t="s">
        <v>46</v>
      </c>
      <c r="B2" s="384"/>
      <c r="C2" s="141"/>
      <c r="D2" s="141"/>
      <c r="E2" s="141"/>
    </row>
    <row r="3" spans="1:5" ht="32.25" customHeight="1">
      <c r="A3" s="397" t="s">
        <v>632</v>
      </c>
      <c r="B3" s="397"/>
      <c r="D3" s="15"/>
    </row>
    <row r="4" spans="1:5" ht="15" customHeight="1">
      <c r="A4" s="385" t="s">
        <v>590</v>
      </c>
      <c r="B4" s="385"/>
      <c r="C4" s="142"/>
      <c r="D4" s="142"/>
      <c r="E4" s="142"/>
    </row>
    <row r="5" spans="1:5" ht="9" customHeight="1" thickBot="1">
      <c r="D5" s="16"/>
    </row>
    <row r="6" spans="1:5" ht="39" customHeight="1">
      <c r="A6" s="391" t="s">
        <v>628</v>
      </c>
      <c r="B6" s="392"/>
    </row>
    <row r="7" spans="1:5" ht="11.25" customHeight="1">
      <c r="A7" s="393"/>
      <c r="B7" s="394"/>
    </row>
    <row r="8" spans="1:5" ht="25.5" customHeight="1" thickBot="1">
      <c r="A8" s="395" t="s">
        <v>593</v>
      </c>
      <c r="B8" s="396"/>
    </row>
    <row r="9" spans="1:5" ht="22.5" customHeight="1" thickBot="1">
      <c r="A9" s="389" t="s">
        <v>44</v>
      </c>
      <c r="B9" s="390"/>
    </row>
    <row r="10" spans="1:5" ht="31.5" customHeight="1" thickBot="1">
      <c r="A10" s="387" t="s">
        <v>484</v>
      </c>
      <c r="B10" s="388"/>
    </row>
    <row r="11" spans="1:5" ht="39" customHeight="1" thickBot="1">
      <c r="A11" s="225" t="s">
        <v>508</v>
      </c>
      <c r="B11" s="294" t="s">
        <v>594</v>
      </c>
    </row>
    <row r="12" spans="1:5" ht="39" customHeight="1" thickBot="1">
      <c r="A12" s="224" t="s">
        <v>509</v>
      </c>
      <c r="B12" s="296" t="s">
        <v>595</v>
      </c>
    </row>
    <row r="13" spans="1:5" ht="39" customHeight="1" thickBot="1">
      <c r="A13" s="225" t="s">
        <v>510</v>
      </c>
      <c r="B13" s="296" t="s">
        <v>596</v>
      </c>
    </row>
    <row r="14" spans="1:5" ht="30.75" customHeight="1" thickBot="1">
      <c r="A14" s="225" t="s">
        <v>511</v>
      </c>
      <c r="B14" s="296" t="s">
        <v>597</v>
      </c>
    </row>
    <row r="15" spans="1:5" ht="41.25" customHeight="1" thickBot="1">
      <c r="A15" s="225" t="s">
        <v>512</v>
      </c>
      <c r="B15" s="296" t="s">
        <v>596</v>
      </c>
    </row>
    <row r="16" spans="1:5" ht="30" customHeight="1" thickBot="1">
      <c r="A16" s="387" t="s">
        <v>592</v>
      </c>
      <c r="B16" s="388"/>
    </row>
    <row r="17" spans="1:2" ht="47.25" customHeight="1" thickBot="1">
      <c r="A17" s="274" t="s">
        <v>513</v>
      </c>
      <c r="B17" s="297" t="s">
        <v>598</v>
      </c>
    </row>
    <row r="18" spans="1:2" ht="29.25" customHeight="1" thickBot="1">
      <c r="A18" s="387" t="s">
        <v>591</v>
      </c>
      <c r="B18" s="388"/>
    </row>
    <row r="19" spans="1:2" ht="56.25" customHeight="1" thickBot="1">
      <c r="A19" s="224" t="s">
        <v>518</v>
      </c>
      <c r="B19" s="296" t="s">
        <v>596</v>
      </c>
    </row>
    <row r="20" spans="1:2" ht="21" customHeight="1" thickBot="1">
      <c r="A20" s="389" t="s">
        <v>45</v>
      </c>
      <c r="B20" s="390"/>
    </row>
    <row r="21" spans="1:2" ht="31.5" customHeight="1" thickBot="1">
      <c r="A21" s="387" t="s">
        <v>315</v>
      </c>
      <c r="B21" s="388"/>
    </row>
    <row r="22" spans="1:2" ht="40.5" customHeight="1" thickBot="1">
      <c r="A22" s="224" t="s">
        <v>310</v>
      </c>
      <c r="B22" s="295" t="s">
        <v>629</v>
      </c>
    </row>
    <row r="23" spans="1:2" ht="37.5" customHeight="1" thickBot="1">
      <c r="A23" s="224" t="s">
        <v>311</v>
      </c>
      <c r="B23" s="295" t="s">
        <v>631</v>
      </c>
    </row>
    <row r="24" spans="1:2" ht="37.5" customHeight="1" thickBot="1">
      <c r="A24" s="224" t="s">
        <v>312</v>
      </c>
      <c r="B24" s="295" t="s">
        <v>630</v>
      </c>
    </row>
    <row r="25" spans="1:2" ht="37.5" customHeight="1" thickBot="1">
      <c r="A25" s="224" t="s">
        <v>313</v>
      </c>
      <c r="B25" s="294" t="s">
        <v>617</v>
      </c>
    </row>
    <row r="26" spans="1:2" ht="34.5" customHeight="1" thickBot="1">
      <c r="A26" s="224" t="s">
        <v>314</v>
      </c>
      <c r="B26" s="295" t="s">
        <v>465</v>
      </c>
    </row>
    <row r="27" spans="1:2" ht="37.5" customHeight="1" thickBot="1">
      <c r="A27" s="387" t="s">
        <v>316</v>
      </c>
      <c r="B27" s="388"/>
    </row>
    <row r="28" spans="1:2" ht="43.5" customHeight="1" thickBot="1">
      <c r="A28" s="225" t="s">
        <v>601</v>
      </c>
      <c r="B28" s="274" t="s">
        <v>602</v>
      </c>
    </row>
    <row r="29" spans="1:2" ht="52.5" customHeight="1" thickBot="1">
      <c r="A29" s="224" t="s">
        <v>600</v>
      </c>
      <c r="B29" s="274" t="s">
        <v>603</v>
      </c>
    </row>
    <row r="30" spans="1:2" ht="55.5" customHeight="1" thickBot="1">
      <c r="A30" s="224" t="s">
        <v>599</v>
      </c>
      <c r="B30" s="295" t="s">
        <v>623</v>
      </c>
    </row>
    <row r="31" spans="1:2" ht="39.75" customHeight="1" thickBot="1">
      <c r="A31" s="224" t="s">
        <v>320</v>
      </c>
      <c r="B31" s="294" t="s">
        <v>604</v>
      </c>
    </row>
    <row r="32" spans="1:2" ht="37.5" customHeight="1" thickBot="1">
      <c r="A32" s="224" t="s">
        <v>321</v>
      </c>
      <c r="B32" s="294" t="s">
        <v>605</v>
      </c>
    </row>
    <row r="33" spans="1:2" ht="36.75" customHeight="1" thickBot="1">
      <c r="A33" s="387" t="s">
        <v>322</v>
      </c>
      <c r="B33" s="388"/>
    </row>
    <row r="34" spans="1:2" ht="40.5" customHeight="1" thickBot="1">
      <c r="A34" s="224" t="s">
        <v>323</v>
      </c>
      <c r="B34" s="294" t="s">
        <v>621</v>
      </c>
    </row>
    <row r="35" spans="1:2" ht="33.75" customHeight="1" thickBot="1">
      <c r="A35" s="224" t="s">
        <v>324</v>
      </c>
      <c r="B35" s="294" t="s">
        <v>348</v>
      </c>
    </row>
    <row r="36" spans="1:2" ht="52.5" customHeight="1" thickBot="1">
      <c r="A36" s="224" t="s">
        <v>325</v>
      </c>
      <c r="B36" s="295" t="s">
        <v>622</v>
      </c>
    </row>
    <row r="37" spans="1:2" ht="37.5" customHeight="1" thickBot="1">
      <c r="A37" s="224" t="s">
        <v>351</v>
      </c>
      <c r="B37" s="295" t="s">
        <v>618</v>
      </c>
    </row>
    <row r="38" spans="1:2" ht="81.75" customHeight="1" thickBot="1">
      <c r="A38" s="224" t="s">
        <v>326</v>
      </c>
      <c r="B38" s="295" t="s">
        <v>619</v>
      </c>
    </row>
    <row r="39" spans="1:2" ht="30.75" customHeight="1" thickBot="1">
      <c r="A39" s="224" t="s">
        <v>521</v>
      </c>
      <c r="B39" s="294" t="s">
        <v>352</v>
      </c>
    </row>
    <row r="40" spans="1:2" ht="40.5" customHeight="1" thickBot="1">
      <c r="A40" s="224" t="s">
        <v>522</v>
      </c>
      <c r="B40" s="294" t="s">
        <v>596</v>
      </c>
    </row>
    <row r="41" spans="1:2" ht="56.25" customHeight="1" thickBot="1">
      <c r="A41" s="224" t="s">
        <v>523</v>
      </c>
      <c r="B41" s="294" t="s">
        <v>246</v>
      </c>
    </row>
    <row r="42" spans="1:2" ht="31.5" customHeight="1" thickBot="1">
      <c r="A42" s="224" t="s">
        <v>524</v>
      </c>
      <c r="B42" s="294" t="s">
        <v>353</v>
      </c>
    </row>
    <row r="43" spans="1:2" ht="31.5" customHeight="1" thickBot="1">
      <c r="A43" s="224" t="s">
        <v>525</v>
      </c>
      <c r="B43" s="294" t="s">
        <v>354</v>
      </c>
    </row>
    <row r="44" spans="1:2" ht="31.5" customHeight="1" thickBot="1">
      <c r="A44" s="224" t="s">
        <v>526</v>
      </c>
      <c r="B44" s="294" t="s">
        <v>356</v>
      </c>
    </row>
    <row r="45" spans="1:2" ht="31.5" customHeight="1" thickBot="1">
      <c r="A45" s="224" t="s">
        <v>327</v>
      </c>
      <c r="B45" s="294" t="s">
        <v>355</v>
      </c>
    </row>
    <row r="46" spans="1:2" ht="66.75" customHeight="1" thickBot="1">
      <c r="A46" s="224" t="s">
        <v>328</v>
      </c>
      <c r="B46" s="294" t="s">
        <v>357</v>
      </c>
    </row>
    <row r="47" spans="1:2" ht="41.25" customHeight="1" thickBot="1">
      <c r="A47" s="224" t="s">
        <v>359</v>
      </c>
      <c r="B47" s="294" t="s">
        <v>624</v>
      </c>
    </row>
    <row r="48" spans="1:2" ht="42.75" customHeight="1" thickBot="1">
      <c r="A48" s="224" t="s">
        <v>329</v>
      </c>
      <c r="B48" s="294" t="s">
        <v>360</v>
      </c>
    </row>
    <row r="49" spans="1:2" ht="94.5" customHeight="1" thickBot="1">
      <c r="A49" s="226" t="s">
        <v>330</v>
      </c>
      <c r="B49" s="294" t="s">
        <v>625</v>
      </c>
    </row>
    <row r="50" spans="1:2" ht="79.5" customHeight="1" thickBot="1">
      <c r="A50" s="226" t="s">
        <v>331</v>
      </c>
      <c r="B50" s="294" t="s">
        <v>627</v>
      </c>
    </row>
    <row r="51" spans="1:2" ht="36" customHeight="1" thickBot="1">
      <c r="A51" s="224" t="s">
        <v>332</v>
      </c>
      <c r="B51" s="294" t="s">
        <v>627</v>
      </c>
    </row>
    <row r="52" spans="1:2" ht="49.5" customHeight="1" thickBot="1">
      <c r="A52" s="387" t="s">
        <v>333</v>
      </c>
      <c r="B52" s="388"/>
    </row>
    <row r="53" spans="1:2" ht="27.75" customHeight="1" thickBot="1">
      <c r="A53" s="224" t="s">
        <v>334</v>
      </c>
      <c r="B53" s="294" t="s">
        <v>369</v>
      </c>
    </row>
    <row r="54" spans="1:2" ht="27.75" customHeight="1" thickBot="1">
      <c r="A54" s="224" t="s">
        <v>335</v>
      </c>
      <c r="B54" s="294" t="s">
        <v>620</v>
      </c>
    </row>
    <row r="55" spans="1:2" ht="35.25" customHeight="1" thickBot="1">
      <c r="A55" s="224" t="s">
        <v>336</v>
      </c>
      <c r="B55" s="294" t="s">
        <v>370</v>
      </c>
    </row>
    <row r="56" spans="1:2" ht="27.75" customHeight="1" thickBot="1">
      <c r="A56" s="224" t="s">
        <v>337</v>
      </c>
      <c r="B56" s="294" t="s">
        <v>627</v>
      </c>
    </row>
    <row r="57" spans="1:2" ht="34.5" customHeight="1" thickBot="1">
      <c r="A57" s="224" t="s">
        <v>338</v>
      </c>
      <c r="B57" s="294" t="s">
        <v>361</v>
      </c>
    </row>
    <row r="58" spans="1:2" ht="27.75" customHeight="1" thickBot="1">
      <c r="A58" s="224" t="s">
        <v>339</v>
      </c>
      <c r="B58" s="294" t="s">
        <v>627</v>
      </c>
    </row>
    <row r="59" spans="1:2" ht="84" customHeight="1" thickBot="1">
      <c r="A59" s="224" t="s">
        <v>340</v>
      </c>
      <c r="B59" s="294" t="s">
        <v>362</v>
      </c>
    </row>
    <row r="60" spans="1:2" ht="83.25" customHeight="1" thickBot="1">
      <c r="A60" s="224" t="s">
        <v>341</v>
      </c>
      <c r="B60" s="294" t="s">
        <v>363</v>
      </c>
    </row>
    <row r="61" spans="1:2" ht="42" customHeight="1" thickBot="1">
      <c r="A61" s="387" t="s">
        <v>454</v>
      </c>
      <c r="B61" s="388"/>
    </row>
    <row r="62" spans="1:2" ht="38.25" customHeight="1" thickBot="1">
      <c r="A62" s="224" t="s">
        <v>342</v>
      </c>
      <c r="B62" s="294" t="s">
        <v>364</v>
      </c>
    </row>
    <row r="63" spans="1:2" ht="38.25" customHeight="1" thickBot="1">
      <c r="A63" s="224" t="s">
        <v>343</v>
      </c>
      <c r="B63" s="294" t="s">
        <v>364</v>
      </c>
    </row>
    <row r="64" spans="1:2" ht="38.25" customHeight="1" thickBot="1">
      <c r="A64" s="224" t="s">
        <v>344</v>
      </c>
      <c r="B64" s="294" t="s">
        <v>365</v>
      </c>
    </row>
    <row r="65" spans="1:2" ht="38.25" customHeight="1" thickBot="1">
      <c r="A65" s="224" t="s">
        <v>345</v>
      </c>
      <c r="B65" s="294" t="s">
        <v>366</v>
      </c>
    </row>
    <row r="66" spans="1:2" ht="38.25" customHeight="1" thickBot="1">
      <c r="A66" s="224" t="s">
        <v>346</v>
      </c>
      <c r="B66" s="294" t="s">
        <v>627</v>
      </c>
    </row>
    <row r="67" spans="1:2" ht="38.25" customHeight="1" thickBot="1">
      <c r="A67" s="224" t="s">
        <v>347</v>
      </c>
      <c r="B67" s="294" t="s">
        <v>627</v>
      </c>
    </row>
    <row r="69" spans="1:2" ht="15.75">
      <c r="A69" s="386" t="s">
        <v>368</v>
      </c>
      <c r="B69" s="386"/>
    </row>
    <row r="70" spans="1:2" ht="15.75">
      <c r="A70" s="386" t="s">
        <v>367</v>
      </c>
      <c r="B70" s="386"/>
    </row>
  </sheetData>
  <mergeCells count="18">
    <mergeCell ref="A70:B70"/>
    <mergeCell ref="A27:B27"/>
    <mergeCell ref="A33:B33"/>
    <mergeCell ref="A52:B52"/>
    <mergeCell ref="A61:B61"/>
    <mergeCell ref="A2:B2"/>
    <mergeCell ref="A4:B4"/>
    <mergeCell ref="A69:B69"/>
    <mergeCell ref="A21:B21"/>
    <mergeCell ref="A9:B9"/>
    <mergeCell ref="A20:B20"/>
    <mergeCell ref="A6:B6"/>
    <mergeCell ref="A7:B7"/>
    <mergeCell ref="A8:B8"/>
    <mergeCell ref="A10:B10"/>
    <mergeCell ref="A16:B16"/>
    <mergeCell ref="A18:B18"/>
    <mergeCell ref="A3:B3"/>
  </mergeCells>
  <pageMargins left="0.51181102362204722" right="0.51181102362204722" top="0.55118110236220474" bottom="0.55118110236220474" header="0.31496062992125984" footer="0.31496062992125984"/>
  <pageSetup paperSize="9" scale="66" orientation="portrait" verticalDpi="0" r:id="rId1"/>
  <colBreaks count="1" manualBreakCount="1">
    <brk id="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O79"/>
  <sheetViews>
    <sheetView zoomScaleNormal="100" workbookViewId="0">
      <selection activeCell="A73" sqref="A73"/>
    </sheetView>
  </sheetViews>
  <sheetFormatPr defaultRowHeight="15" outlineLevelRow="1" outlineLevelCol="1"/>
  <cols>
    <col min="1" max="1" width="33.42578125" style="222" customWidth="1"/>
    <col min="2" max="10" width="8.85546875" customWidth="1"/>
    <col min="11" max="13" width="8.85546875" hidden="1" customWidth="1" outlineLevel="1"/>
    <col min="14" max="14" width="9.140625" collapsed="1"/>
  </cols>
  <sheetData>
    <row r="1" spans="1:13">
      <c r="A1" s="1"/>
      <c r="B1" s="1"/>
      <c r="C1" s="1"/>
      <c r="D1" s="1"/>
      <c r="E1" s="1"/>
      <c r="F1" s="1"/>
      <c r="G1" s="1"/>
      <c r="I1" s="398"/>
      <c r="J1" s="398"/>
      <c r="K1" s="398"/>
    </row>
    <row r="2" spans="1:13">
      <c r="A2" s="1"/>
      <c r="B2" s="1"/>
      <c r="C2" s="1"/>
      <c r="D2" s="1"/>
      <c r="E2" s="1"/>
      <c r="F2" s="398" t="s">
        <v>585</v>
      </c>
      <c r="G2" s="398"/>
      <c r="H2" s="398"/>
      <c r="I2" s="398"/>
      <c r="J2" s="398"/>
    </row>
    <row r="3" spans="1:13">
      <c r="A3" s="1"/>
      <c r="B3" s="1"/>
      <c r="C3" s="1"/>
      <c r="D3" s="1"/>
      <c r="E3" s="1"/>
      <c r="F3" s="398" t="s">
        <v>586</v>
      </c>
      <c r="G3" s="398"/>
      <c r="H3" s="398"/>
      <c r="I3" s="398"/>
      <c r="J3" s="398"/>
    </row>
    <row r="4" spans="1:13">
      <c r="A4" s="1"/>
      <c r="B4" s="1"/>
      <c r="C4" s="1"/>
      <c r="D4" s="1"/>
      <c r="E4" s="1"/>
      <c r="F4" s="398" t="s">
        <v>612</v>
      </c>
      <c r="G4" s="398"/>
      <c r="H4" s="398"/>
      <c r="I4" s="398"/>
      <c r="J4" s="398"/>
    </row>
    <row r="5" spans="1:13">
      <c r="A5" s="1"/>
      <c r="B5" s="1"/>
      <c r="C5" s="1"/>
      <c r="D5" s="1"/>
      <c r="E5" s="1"/>
      <c r="F5" s="277"/>
      <c r="G5" s="276"/>
      <c r="H5" s="275"/>
      <c r="I5" s="398" t="s">
        <v>588</v>
      </c>
      <c r="J5" s="398"/>
    </row>
    <row r="6" spans="1:13" ht="33.75" customHeight="1" thickBot="1">
      <c r="A6" s="307" t="s">
        <v>373</v>
      </c>
      <c r="B6" s="307"/>
      <c r="C6" s="307"/>
      <c r="D6" s="307"/>
      <c r="E6" s="307"/>
      <c r="F6" s="307"/>
      <c r="G6" s="307"/>
      <c r="H6" s="307"/>
      <c r="I6" s="307"/>
      <c r="J6" s="307"/>
      <c r="K6" s="166"/>
      <c r="L6" s="166"/>
      <c r="M6" s="166"/>
    </row>
    <row r="7" spans="1:13" ht="26.25" customHeight="1" thickBot="1">
      <c r="A7" s="130" t="s">
        <v>48</v>
      </c>
      <c r="B7" s="401" t="s">
        <v>371</v>
      </c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3"/>
    </row>
    <row r="8" spans="1:13" ht="15.75" thickBot="1">
      <c r="A8" s="131" t="s">
        <v>49</v>
      </c>
      <c r="B8" s="404" t="s">
        <v>372</v>
      </c>
      <c r="C8" s="405"/>
      <c r="D8" s="406"/>
      <c r="E8" s="404" t="s">
        <v>381</v>
      </c>
      <c r="F8" s="405"/>
      <c r="G8" s="406"/>
      <c r="H8" s="404" t="s">
        <v>382</v>
      </c>
      <c r="I8" s="405"/>
      <c r="J8" s="406"/>
      <c r="K8" s="404" t="s">
        <v>50</v>
      </c>
      <c r="L8" s="405"/>
      <c r="M8" s="406"/>
    </row>
    <row r="9" spans="1:13" ht="24" customHeight="1" thickBot="1">
      <c r="A9" s="223"/>
      <c r="B9" s="20" t="s">
        <v>51</v>
      </c>
      <c r="C9" s="20" t="s">
        <v>52</v>
      </c>
      <c r="D9" s="21" t="s">
        <v>53</v>
      </c>
      <c r="E9" s="20" t="s">
        <v>51</v>
      </c>
      <c r="F9" s="20" t="s">
        <v>52</v>
      </c>
      <c r="G9" s="54" t="s">
        <v>53</v>
      </c>
      <c r="H9" s="54" t="s">
        <v>51</v>
      </c>
      <c r="I9" s="54" t="s">
        <v>52</v>
      </c>
      <c r="J9" s="79" t="s">
        <v>53</v>
      </c>
      <c r="K9" s="87" t="s">
        <v>51</v>
      </c>
      <c r="L9" s="87" t="s">
        <v>52</v>
      </c>
      <c r="M9" s="79" t="s">
        <v>53</v>
      </c>
    </row>
    <row r="10" spans="1:13" ht="15.75" thickBot="1">
      <c r="A10" s="168">
        <v>1</v>
      </c>
      <c r="B10" s="6">
        <v>2</v>
      </c>
      <c r="C10" s="6">
        <v>3</v>
      </c>
      <c r="D10" s="6">
        <v>4</v>
      </c>
      <c r="E10" s="85"/>
      <c r="F10" s="6">
        <v>6</v>
      </c>
      <c r="G10" s="53">
        <v>7</v>
      </c>
      <c r="H10" s="53">
        <v>8</v>
      </c>
      <c r="I10" s="53">
        <v>9</v>
      </c>
      <c r="J10" s="23">
        <v>10</v>
      </c>
      <c r="K10" s="84">
        <v>8</v>
      </c>
      <c r="L10" s="84">
        <v>9</v>
      </c>
      <c r="M10" s="23">
        <v>10</v>
      </c>
    </row>
    <row r="11" spans="1:13" ht="64.5" customHeight="1" thickBot="1">
      <c r="A11" s="181" t="s">
        <v>519</v>
      </c>
      <c r="B11" s="278">
        <f>B13+B19+B21+B24+B31+B38+B58+B68</f>
        <v>37901.25</v>
      </c>
      <c r="C11" s="278">
        <f>C13+C19+C21+C24+C31+C38+C58+C68</f>
        <v>37227.83</v>
      </c>
      <c r="D11" s="279">
        <f>C11/B11</f>
        <v>0.98223224827677191</v>
      </c>
      <c r="E11" s="278">
        <f>E13+E19+E21+E24+E31+E38+E58+E68</f>
        <v>54730.592000000004</v>
      </c>
      <c r="F11" s="278">
        <f>F13+F19+F21+F24+F31+F38+F58+F68</f>
        <v>54341.262999999999</v>
      </c>
      <c r="G11" s="279">
        <f>F11/E11</f>
        <v>0.99288644639546375</v>
      </c>
      <c r="H11" s="227">
        <f>H13+H19+H21+H24+H31+H38+H58+H68</f>
        <v>0</v>
      </c>
      <c r="I11" s="227">
        <f>I13+I19+I21+I24+I31+I38+I58+I68</f>
        <v>0</v>
      </c>
      <c r="J11" s="228">
        <v>0</v>
      </c>
      <c r="K11" s="180"/>
      <c r="L11" s="180"/>
      <c r="M11" s="181"/>
    </row>
    <row r="12" spans="1:13" ht="15.75" outlineLevel="1" thickBot="1">
      <c r="A12" s="418" t="s">
        <v>44</v>
      </c>
      <c r="B12" s="419"/>
      <c r="C12" s="419"/>
      <c r="D12" s="419"/>
      <c r="E12" s="419"/>
      <c r="F12" s="419"/>
      <c r="G12" s="419"/>
      <c r="H12" s="419"/>
      <c r="I12" s="419"/>
      <c r="J12" s="420"/>
      <c r="K12" s="91"/>
      <c r="L12" s="92"/>
      <c r="M12" s="93"/>
    </row>
    <row r="13" spans="1:13" ht="51" customHeight="1" outlineLevel="1" thickBot="1">
      <c r="A13" s="216" t="s">
        <v>514</v>
      </c>
      <c r="B13" s="176">
        <f>SUM(B14:B18)</f>
        <v>415.48</v>
      </c>
      <c r="C13" s="176">
        <f>SUM(C14:C18)</f>
        <v>415.48</v>
      </c>
      <c r="D13" s="178">
        <f>C13/B13</f>
        <v>1</v>
      </c>
      <c r="E13" s="179">
        <f>SUM(E14:E18)</f>
        <v>6939.1980000000003</v>
      </c>
      <c r="F13" s="179">
        <f>SUM(F14:F18)</f>
        <v>6939.1989999999996</v>
      </c>
      <c r="G13" s="178">
        <f>F13/E13</f>
        <v>1.0000001441088724</v>
      </c>
      <c r="H13" s="217"/>
      <c r="I13" s="217"/>
      <c r="J13" s="231"/>
      <c r="K13" s="174"/>
      <c r="L13" s="175"/>
      <c r="M13" s="175"/>
    </row>
    <row r="14" spans="1:13" ht="53.25" customHeight="1" outlineLevel="1" thickBot="1">
      <c r="A14" s="218" t="s">
        <v>508</v>
      </c>
      <c r="B14" s="133">
        <v>415.48</v>
      </c>
      <c r="C14" s="133">
        <v>415.48</v>
      </c>
      <c r="D14" s="134">
        <f>C14/B14</f>
        <v>1</v>
      </c>
      <c r="E14" s="29">
        <v>958.68</v>
      </c>
      <c r="F14" s="233">
        <v>958.68899999999996</v>
      </c>
      <c r="G14" s="221">
        <f>F14/E14</f>
        <v>1.000009387908374</v>
      </c>
      <c r="H14" s="133"/>
      <c r="I14" s="133"/>
      <c r="J14" s="221"/>
      <c r="K14" s="90"/>
      <c r="L14" s="86"/>
      <c r="M14" s="86"/>
    </row>
    <row r="15" spans="1:13" ht="44.25" customHeight="1" outlineLevel="1" thickBot="1">
      <c r="A15" s="219" t="s">
        <v>509</v>
      </c>
      <c r="B15" s="132">
        <v>0</v>
      </c>
      <c r="C15" s="132">
        <v>0</v>
      </c>
      <c r="D15" s="134">
        <v>0</v>
      </c>
      <c r="E15" s="232">
        <v>62.898000000000003</v>
      </c>
      <c r="F15" s="132">
        <v>62.89</v>
      </c>
      <c r="G15" s="221">
        <f t="shared" ref="G15:G17" si="0">F15/E15</f>
        <v>0.99987280994626215</v>
      </c>
      <c r="H15" s="133"/>
      <c r="I15" s="133"/>
      <c r="J15" s="221"/>
      <c r="K15" s="90"/>
      <c r="L15" s="86"/>
      <c r="M15" s="86"/>
    </row>
    <row r="16" spans="1:13" ht="56.25" customHeight="1" outlineLevel="1" thickBot="1">
      <c r="A16" s="218" t="s">
        <v>510</v>
      </c>
      <c r="B16" s="29">
        <v>0</v>
      </c>
      <c r="C16" s="29">
        <v>0</v>
      </c>
      <c r="D16" s="134">
        <v>0</v>
      </c>
      <c r="E16" s="29">
        <v>0</v>
      </c>
      <c r="F16" s="29">
        <v>0</v>
      </c>
      <c r="G16" s="221">
        <v>0</v>
      </c>
      <c r="H16" s="133"/>
      <c r="I16" s="29"/>
      <c r="J16" s="221"/>
      <c r="K16" s="169"/>
      <c r="L16" s="128"/>
      <c r="M16" s="128"/>
    </row>
    <row r="17" spans="1:15" ht="33.75" customHeight="1" outlineLevel="1" thickBot="1">
      <c r="A17" s="218" t="s">
        <v>511</v>
      </c>
      <c r="B17" s="132">
        <v>0</v>
      </c>
      <c r="C17" s="132">
        <v>0</v>
      </c>
      <c r="D17" s="134">
        <v>0</v>
      </c>
      <c r="E17" s="29">
        <v>5917.62</v>
      </c>
      <c r="F17" s="29">
        <v>5917.62</v>
      </c>
      <c r="G17" s="221">
        <f t="shared" si="0"/>
        <v>1</v>
      </c>
      <c r="H17" s="133"/>
      <c r="I17" s="29"/>
      <c r="J17" s="221"/>
      <c r="K17" s="169"/>
      <c r="L17" s="128"/>
      <c r="M17" s="128"/>
    </row>
    <row r="18" spans="1:15" ht="46.5" customHeight="1" outlineLevel="1" thickBot="1">
      <c r="A18" s="218" t="s">
        <v>512</v>
      </c>
      <c r="B18" s="29">
        <v>0</v>
      </c>
      <c r="C18" s="29">
        <v>0</v>
      </c>
      <c r="D18" s="134">
        <v>0</v>
      </c>
      <c r="E18" s="29">
        <v>0</v>
      </c>
      <c r="F18" s="29">
        <v>0</v>
      </c>
      <c r="G18" s="221">
        <v>0</v>
      </c>
      <c r="H18" s="133"/>
      <c r="I18" s="29"/>
      <c r="J18" s="221"/>
      <c r="K18" s="169"/>
      <c r="L18" s="128"/>
      <c r="M18" s="128"/>
    </row>
    <row r="19" spans="1:15" ht="36.75" customHeight="1" outlineLevel="1" thickBot="1">
      <c r="A19" s="220" t="s">
        <v>515</v>
      </c>
      <c r="B19" s="217">
        <f>B20</f>
        <v>0</v>
      </c>
      <c r="C19" s="217">
        <f>C20</f>
        <v>0</v>
      </c>
      <c r="D19" s="178">
        <v>0</v>
      </c>
      <c r="E19" s="229">
        <f t="shared" ref="E19:F19" si="1">E20</f>
        <v>7477.29</v>
      </c>
      <c r="F19" s="229">
        <f t="shared" si="1"/>
        <v>7477.29</v>
      </c>
      <c r="G19" s="178">
        <f>F19/E19</f>
        <v>1</v>
      </c>
      <c r="H19" s="217"/>
      <c r="I19" s="217"/>
      <c r="J19" s="230"/>
      <c r="K19" s="174"/>
      <c r="L19" s="175"/>
      <c r="M19" s="175"/>
    </row>
    <row r="20" spans="1:15" ht="51.75" customHeight="1" outlineLevel="1" thickBot="1">
      <c r="A20" s="218" t="s">
        <v>513</v>
      </c>
      <c r="B20" s="29">
        <v>0</v>
      </c>
      <c r="C20" s="29">
        <v>0</v>
      </c>
      <c r="D20" s="134">
        <v>0</v>
      </c>
      <c r="E20" s="25">
        <v>7477.29</v>
      </c>
      <c r="F20" s="25">
        <v>7477.29</v>
      </c>
      <c r="G20" s="134">
        <f t="shared" ref="G20" si="2">F20/E20</f>
        <v>1</v>
      </c>
      <c r="H20" s="29"/>
      <c r="I20" s="29"/>
      <c r="J20" s="221"/>
      <c r="K20" s="90"/>
      <c r="L20" s="86"/>
      <c r="M20" s="86"/>
    </row>
    <row r="21" spans="1:15" ht="54.75" customHeight="1" outlineLevel="1" thickBot="1">
      <c r="A21" s="220" t="s">
        <v>516</v>
      </c>
      <c r="B21" s="217">
        <f>B22</f>
        <v>0</v>
      </c>
      <c r="C21" s="217">
        <f>C22</f>
        <v>0</v>
      </c>
      <c r="D21" s="217">
        <v>0</v>
      </c>
      <c r="E21" s="217">
        <f t="shared" ref="E21" si="3">E22</f>
        <v>0</v>
      </c>
      <c r="F21" s="217">
        <f t="shared" ref="F21" si="4">F22</f>
        <v>0</v>
      </c>
      <c r="G21" s="178">
        <v>0</v>
      </c>
      <c r="H21" s="217"/>
      <c r="I21" s="217"/>
      <c r="J21" s="230"/>
      <c r="K21" s="174"/>
      <c r="L21" s="175"/>
      <c r="M21" s="175"/>
    </row>
    <row r="22" spans="1:15" ht="54" customHeight="1" outlineLevel="1" thickBot="1">
      <c r="A22" s="219" t="s">
        <v>518</v>
      </c>
      <c r="B22" s="132">
        <v>0</v>
      </c>
      <c r="C22" s="132">
        <v>0</v>
      </c>
      <c r="D22" s="134">
        <v>0</v>
      </c>
      <c r="E22" s="171">
        <v>0</v>
      </c>
      <c r="F22" s="132">
        <v>0</v>
      </c>
      <c r="G22" s="221">
        <v>0</v>
      </c>
      <c r="H22" s="133"/>
      <c r="I22" s="133"/>
      <c r="J22" s="221"/>
      <c r="K22" s="90"/>
      <c r="L22" s="86"/>
      <c r="M22" s="86"/>
    </row>
    <row r="23" spans="1:15" ht="15.75" thickBot="1">
      <c r="A23" s="299" t="s">
        <v>45</v>
      </c>
      <c r="B23" s="300"/>
      <c r="C23" s="300"/>
      <c r="D23" s="300"/>
      <c r="E23" s="300"/>
      <c r="F23" s="300"/>
      <c r="G23" s="300"/>
      <c r="H23" s="300"/>
      <c r="I23" s="300"/>
      <c r="J23" s="301"/>
      <c r="K23" s="91"/>
      <c r="L23" s="92"/>
      <c r="M23" s="93"/>
    </row>
    <row r="24" spans="1:15" ht="21">
      <c r="A24" s="216" t="s">
        <v>54</v>
      </c>
      <c r="B24" s="411">
        <f>SUM(B26:B30)</f>
        <v>417</v>
      </c>
      <c r="C24" s="411">
        <f>SUM(C26:C30)</f>
        <v>207</v>
      </c>
      <c r="D24" s="416">
        <f>C24/B24</f>
        <v>0.49640287769784175</v>
      </c>
      <c r="E24" s="411">
        <f>SUM(E26:E30)</f>
        <v>334.5</v>
      </c>
      <c r="F24" s="411">
        <f>SUM(F26:F30)</f>
        <v>334.5</v>
      </c>
      <c r="G24" s="416">
        <f>F24/E24</f>
        <v>1</v>
      </c>
      <c r="H24" s="413"/>
      <c r="I24" s="413"/>
      <c r="J24" s="413"/>
      <c r="K24" s="414"/>
      <c r="L24" s="399"/>
      <c r="M24" s="399"/>
    </row>
    <row r="25" spans="1:15" ht="44.25" customHeight="1" thickBot="1">
      <c r="A25" s="177" t="s">
        <v>375</v>
      </c>
      <c r="B25" s="422"/>
      <c r="C25" s="422"/>
      <c r="D25" s="417"/>
      <c r="E25" s="422"/>
      <c r="F25" s="422"/>
      <c r="G25" s="417"/>
      <c r="H25" s="412"/>
      <c r="I25" s="412"/>
      <c r="J25" s="412"/>
      <c r="K25" s="415"/>
      <c r="L25" s="400"/>
      <c r="M25" s="400"/>
      <c r="N25" s="122"/>
      <c r="O25" s="122"/>
    </row>
    <row r="26" spans="1:15" ht="39" thickBot="1">
      <c r="A26" s="224" t="s">
        <v>310</v>
      </c>
      <c r="B26" s="135">
        <v>20</v>
      </c>
      <c r="C26" s="135">
        <v>20</v>
      </c>
      <c r="D26" s="134">
        <f>C26/B26</f>
        <v>1</v>
      </c>
      <c r="E26" s="171">
        <v>31.5</v>
      </c>
      <c r="F26" s="132">
        <v>31.5</v>
      </c>
      <c r="G26" s="137">
        <v>31.5</v>
      </c>
      <c r="H26" s="133"/>
      <c r="I26" s="133"/>
      <c r="J26" s="133"/>
      <c r="K26" s="90"/>
      <c r="L26" s="86"/>
      <c r="M26" s="86"/>
    </row>
    <row r="27" spans="1:15" ht="51.75" thickBot="1">
      <c r="A27" s="224" t="s">
        <v>311</v>
      </c>
      <c r="B27" s="135">
        <v>340</v>
      </c>
      <c r="C27" s="135">
        <v>130</v>
      </c>
      <c r="D27" s="134">
        <f t="shared" ref="D27:D29" si="5">C27/B27</f>
        <v>0.38235294117647056</v>
      </c>
      <c r="E27" s="171">
        <v>231</v>
      </c>
      <c r="F27" s="132">
        <v>231</v>
      </c>
      <c r="G27" s="137">
        <v>231</v>
      </c>
      <c r="H27" s="133"/>
      <c r="I27" s="133"/>
      <c r="J27" s="133"/>
      <c r="K27" s="90"/>
      <c r="L27" s="86"/>
      <c r="M27" s="86"/>
    </row>
    <row r="28" spans="1:15" ht="39" thickBot="1">
      <c r="A28" s="224" t="s">
        <v>312</v>
      </c>
      <c r="B28" s="135">
        <v>48</v>
      </c>
      <c r="C28" s="135">
        <v>48</v>
      </c>
      <c r="D28" s="134">
        <f t="shared" si="5"/>
        <v>1</v>
      </c>
      <c r="E28" s="171">
        <v>52</v>
      </c>
      <c r="F28" s="136">
        <v>52</v>
      </c>
      <c r="G28" s="234">
        <v>52</v>
      </c>
      <c r="H28" s="133"/>
      <c r="I28" s="136"/>
      <c r="J28" s="136"/>
      <c r="K28" s="106"/>
      <c r="L28" s="128"/>
      <c r="M28" s="128"/>
    </row>
    <row r="29" spans="1:15" ht="39.75" customHeight="1" thickBot="1">
      <c r="A29" s="224" t="s">
        <v>313</v>
      </c>
      <c r="B29" s="135">
        <v>9</v>
      </c>
      <c r="C29" s="135">
        <v>9</v>
      </c>
      <c r="D29" s="134">
        <f t="shared" si="5"/>
        <v>1</v>
      </c>
      <c r="E29" s="171">
        <f>'4.План реал.мун.прогр'!G55</f>
        <v>10</v>
      </c>
      <c r="F29" s="136">
        <v>10</v>
      </c>
      <c r="G29" s="234">
        <v>10</v>
      </c>
      <c r="H29" s="133"/>
      <c r="I29" s="136"/>
      <c r="J29" s="136"/>
      <c r="K29" s="106"/>
      <c r="L29" s="128"/>
      <c r="M29" s="128"/>
    </row>
    <row r="30" spans="1:15" ht="41.25" customHeight="1" thickBot="1">
      <c r="A30" s="225" t="s">
        <v>314</v>
      </c>
      <c r="B30" s="233">
        <v>0</v>
      </c>
      <c r="C30" s="233">
        <v>0</v>
      </c>
      <c r="D30" s="134">
        <v>0</v>
      </c>
      <c r="E30" s="29">
        <v>10</v>
      </c>
      <c r="F30" s="133">
        <v>10</v>
      </c>
      <c r="G30" s="289">
        <v>10</v>
      </c>
      <c r="H30" s="133"/>
      <c r="I30" s="133"/>
      <c r="J30" s="133"/>
      <c r="K30" s="106"/>
      <c r="L30" s="128"/>
      <c r="M30" s="128"/>
    </row>
    <row r="31" spans="1:15" ht="21">
      <c r="A31" s="287" t="s">
        <v>55</v>
      </c>
      <c r="B31" s="413">
        <f>SUM(B33:B37)</f>
        <v>77.290000000000006</v>
      </c>
      <c r="C31" s="413">
        <f>SUM(C33:C37)</f>
        <v>77.290000000000006</v>
      </c>
      <c r="D31" s="416">
        <f>C31/B31</f>
        <v>1</v>
      </c>
      <c r="E31" s="413">
        <f>SUM(E33:E37)</f>
        <v>160</v>
      </c>
      <c r="F31" s="413">
        <f>SUM(F33:F37)</f>
        <v>160</v>
      </c>
      <c r="G31" s="416">
        <f>F31/E31</f>
        <v>1</v>
      </c>
      <c r="H31" s="413"/>
      <c r="I31" s="413"/>
      <c r="J31" s="413"/>
      <c r="K31" s="414"/>
      <c r="L31" s="399"/>
      <c r="M31" s="399"/>
    </row>
    <row r="32" spans="1:15" ht="23.25" thickBot="1">
      <c r="A32" s="268" t="s">
        <v>374</v>
      </c>
      <c r="B32" s="412"/>
      <c r="C32" s="412"/>
      <c r="D32" s="417"/>
      <c r="E32" s="412"/>
      <c r="F32" s="412"/>
      <c r="G32" s="417"/>
      <c r="H32" s="412"/>
      <c r="I32" s="412"/>
      <c r="J32" s="412"/>
      <c r="K32" s="415"/>
      <c r="L32" s="400"/>
      <c r="M32" s="400"/>
    </row>
    <row r="33" spans="1:13" ht="26.25" thickBot="1">
      <c r="A33" s="225" t="s">
        <v>317</v>
      </c>
      <c r="B33" s="135">
        <v>0</v>
      </c>
      <c r="C33" s="135">
        <v>0</v>
      </c>
      <c r="D33" s="134">
        <v>0</v>
      </c>
      <c r="E33" s="171">
        <f>'4.План реал.мун.прогр'!G73</f>
        <v>0</v>
      </c>
      <c r="F33" s="132">
        <v>0</v>
      </c>
      <c r="G33" s="221">
        <v>0</v>
      </c>
      <c r="H33" s="133"/>
      <c r="I33" s="133"/>
      <c r="J33" s="133"/>
      <c r="K33" s="90"/>
      <c r="L33" s="86"/>
      <c r="M33" s="86"/>
    </row>
    <row r="34" spans="1:13" ht="51.75" thickBot="1">
      <c r="A34" s="224" t="s">
        <v>318</v>
      </c>
      <c r="B34" s="135">
        <v>0</v>
      </c>
      <c r="C34" s="135">
        <v>0</v>
      </c>
      <c r="D34" s="134">
        <v>0</v>
      </c>
      <c r="E34" s="171">
        <f>'4.План реал.мун.прогр'!G79</f>
        <v>0</v>
      </c>
      <c r="F34" s="132">
        <v>0</v>
      </c>
      <c r="G34" s="221">
        <v>0</v>
      </c>
      <c r="H34" s="133"/>
      <c r="I34" s="133"/>
      <c r="J34" s="133"/>
      <c r="K34" s="90"/>
      <c r="L34" s="86"/>
      <c r="M34" s="86"/>
    </row>
    <row r="35" spans="1:13" ht="39" thickBot="1">
      <c r="A35" s="224" t="s">
        <v>319</v>
      </c>
      <c r="B35" s="135">
        <v>67.290000000000006</v>
      </c>
      <c r="C35" s="135">
        <v>67.290000000000006</v>
      </c>
      <c r="D35" s="134">
        <f t="shared" ref="D35" si="6">C35/B35</f>
        <v>1</v>
      </c>
      <c r="E35" s="171">
        <f>'4.План реал.мун.прогр'!G85</f>
        <v>150</v>
      </c>
      <c r="F35" s="132">
        <v>150</v>
      </c>
      <c r="G35" s="221">
        <f t="shared" ref="G35" si="7">F35/E35</f>
        <v>1</v>
      </c>
      <c r="H35" s="133"/>
      <c r="I35" s="136"/>
      <c r="J35" s="136"/>
      <c r="K35" s="124"/>
      <c r="L35" s="128"/>
      <c r="M35" s="128"/>
    </row>
    <row r="36" spans="1:13" ht="26.25" thickBot="1">
      <c r="A36" s="224" t="s">
        <v>320</v>
      </c>
      <c r="B36" s="135">
        <v>10</v>
      </c>
      <c r="C36" s="135">
        <v>10</v>
      </c>
      <c r="D36" s="134">
        <f>C36/B36</f>
        <v>1</v>
      </c>
      <c r="E36" s="171">
        <f>'4.План реал.мун.прогр'!G91</f>
        <v>10</v>
      </c>
      <c r="F36" s="132">
        <v>10</v>
      </c>
      <c r="G36" s="221">
        <f>F36/E36</f>
        <v>1</v>
      </c>
      <c r="H36" s="133"/>
      <c r="I36" s="136"/>
      <c r="J36" s="136"/>
      <c r="K36" s="124"/>
      <c r="L36" s="128"/>
      <c r="M36" s="128"/>
    </row>
    <row r="37" spans="1:13" ht="39" thickBot="1">
      <c r="A37" s="224" t="s">
        <v>321</v>
      </c>
      <c r="B37" s="135">
        <v>0</v>
      </c>
      <c r="C37" s="135">
        <v>0</v>
      </c>
      <c r="D37" s="134">
        <v>0</v>
      </c>
      <c r="E37" s="171">
        <f>'4.План реал.мун.прогр'!G97</f>
        <v>0</v>
      </c>
      <c r="F37" s="132">
        <v>0</v>
      </c>
      <c r="G37" s="221">
        <v>0</v>
      </c>
      <c r="H37" s="133"/>
      <c r="I37" s="136"/>
      <c r="J37" s="136"/>
      <c r="K37" s="124"/>
      <c r="L37" s="128"/>
      <c r="M37" s="128"/>
    </row>
    <row r="38" spans="1:13" ht="21">
      <c r="A38" s="216" t="s">
        <v>377</v>
      </c>
      <c r="B38" s="413">
        <f>SUM(B40:B57)</f>
        <v>17559.38</v>
      </c>
      <c r="C38" s="413">
        <f>SUM(C40:C57)</f>
        <v>17095.96</v>
      </c>
      <c r="D38" s="416">
        <f>C38/B38</f>
        <v>0.97360840758614475</v>
      </c>
      <c r="E38" s="411">
        <f>SUM(E40:E57)</f>
        <v>20043.324000000001</v>
      </c>
      <c r="F38" s="411">
        <f>SUM(F40:F57)</f>
        <v>19653.993999999999</v>
      </c>
      <c r="G38" s="407">
        <f>F38/E38</f>
        <v>0.98057557718470245</v>
      </c>
      <c r="H38" s="421"/>
      <c r="I38" s="413"/>
      <c r="J38" s="413"/>
      <c r="K38" s="414"/>
      <c r="L38" s="399"/>
      <c r="M38" s="399"/>
    </row>
    <row r="39" spans="1:13" ht="45.75" thickBot="1">
      <c r="A39" s="177" t="s">
        <v>376</v>
      </c>
      <c r="B39" s="412"/>
      <c r="C39" s="412"/>
      <c r="D39" s="417"/>
      <c r="E39" s="422"/>
      <c r="F39" s="422"/>
      <c r="G39" s="408"/>
      <c r="H39" s="410"/>
      <c r="I39" s="412"/>
      <c r="J39" s="412"/>
      <c r="K39" s="415"/>
      <c r="L39" s="400"/>
      <c r="M39" s="400"/>
    </row>
    <row r="40" spans="1:13" ht="39" thickBot="1">
      <c r="A40" s="224" t="s">
        <v>323</v>
      </c>
      <c r="B40" s="135">
        <v>958.47</v>
      </c>
      <c r="C40" s="135">
        <v>955.8</v>
      </c>
      <c r="D40" s="134">
        <f t="shared" ref="D40:D57" si="8">C40/B40</f>
        <v>0.99721431030705177</v>
      </c>
      <c r="E40" s="232">
        <v>2109.7399999999998</v>
      </c>
      <c r="F40" s="135">
        <v>2052.83</v>
      </c>
      <c r="G40" s="221">
        <f t="shared" ref="G40:G55" si="9">F40/E40</f>
        <v>0.97302511209912124</v>
      </c>
      <c r="H40" s="133"/>
      <c r="I40" s="136"/>
      <c r="J40" s="136"/>
      <c r="K40" s="90"/>
      <c r="L40" s="86"/>
      <c r="M40" s="86"/>
    </row>
    <row r="41" spans="1:13" ht="34.5" customHeight="1" thickBot="1">
      <c r="A41" s="224" t="s">
        <v>324</v>
      </c>
      <c r="B41" s="135">
        <v>192.13</v>
      </c>
      <c r="C41" s="135">
        <v>192.13</v>
      </c>
      <c r="D41" s="134">
        <f t="shared" si="8"/>
        <v>1</v>
      </c>
      <c r="E41" s="232">
        <v>100</v>
      </c>
      <c r="F41" s="135">
        <v>97.37</v>
      </c>
      <c r="G41" s="221">
        <f t="shared" si="9"/>
        <v>0.97370000000000001</v>
      </c>
      <c r="H41" s="133"/>
      <c r="I41" s="133"/>
      <c r="J41" s="133"/>
      <c r="K41" s="90"/>
      <c r="L41" s="86"/>
      <c r="M41" s="86"/>
    </row>
    <row r="42" spans="1:13" ht="39" thickBot="1">
      <c r="A42" s="224" t="s">
        <v>325</v>
      </c>
      <c r="B42" s="135">
        <v>2402.7199999999998</v>
      </c>
      <c r="C42" s="135">
        <v>2402.71</v>
      </c>
      <c r="D42" s="134">
        <f t="shared" si="8"/>
        <v>0.99999583805020986</v>
      </c>
      <c r="E42" s="232">
        <v>3435.6239999999998</v>
      </c>
      <c r="F42" s="135">
        <v>3402.9740000000002</v>
      </c>
      <c r="G42" s="221">
        <f t="shared" si="9"/>
        <v>0.99049663176179936</v>
      </c>
      <c r="H42" s="133"/>
      <c r="I42" s="133"/>
      <c r="J42" s="133"/>
      <c r="K42" s="90"/>
      <c r="L42" s="86"/>
      <c r="M42" s="86"/>
    </row>
    <row r="43" spans="1:13" ht="39" thickBot="1">
      <c r="A43" s="224" t="s">
        <v>351</v>
      </c>
      <c r="B43" s="135">
        <v>1571.18</v>
      </c>
      <c r="C43" s="135">
        <v>1571.18</v>
      </c>
      <c r="D43" s="134">
        <f t="shared" si="8"/>
        <v>1</v>
      </c>
      <c r="E43" s="232">
        <v>1368.42</v>
      </c>
      <c r="F43" s="135">
        <v>1368.42</v>
      </c>
      <c r="G43" s="221">
        <f t="shared" si="9"/>
        <v>1</v>
      </c>
      <c r="H43" s="133"/>
      <c r="I43" s="133"/>
      <c r="J43" s="133"/>
      <c r="K43" s="90"/>
      <c r="L43" s="86"/>
      <c r="M43" s="86"/>
    </row>
    <row r="44" spans="1:13" ht="115.5" thickBot="1">
      <c r="A44" s="224" t="s">
        <v>326</v>
      </c>
      <c r="B44" s="135">
        <v>598</v>
      </c>
      <c r="C44" s="135">
        <v>598</v>
      </c>
      <c r="D44" s="134">
        <f t="shared" si="8"/>
        <v>1</v>
      </c>
      <c r="E44" s="171">
        <v>1159.23</v>
      </c>
      <c r="F44" s="132">
        <v>1159.23</v>
      </c>
      <c r="G44" s="221">
        <f t="shared" si="9"/>
        <v>1</v>
      </c>
      <c r="H44" s="133"/>
      <c r="I44" s="133"/>
      <c r="J44" s="133"/>
      <c r="K44" s="90"/>
      <c r="L44" s="86"/>
      <c r="M44" s="86"/>
    </row>
    <row r="45" spans="1:13" ht="26.25" thickBot="1">
      <c r="A45" s="224" t="s">
        <v>521</v>
      </c>
      <c r="B45" s="135">
        <v>118.78</v>
      </c>
      <c r="C45" s="135">
        <v>103.66</v>
      </c>
      <c r="D45" s="134">
        <f t="shared" si="8"/>
        <v>0.87270584273446705</v>
      </c>
      <c r="E45" s="171">
        <v>106.17</v>
      </c>
      <c r="F45" s="132">
        <v>93.63</v>
      </c>
      <c r="G45" s="221">
        <f t="shared" si="9"/>
        <v>0.88188753885278326</v>
      </c>
      <c r="H45" s="133"/>
      <c r="I45" s="133"/>
      <c r="J45" s="133"/>
      <c r="K45" s="90"/>
      <c r="L45" s="86"/>
      <c r="M45" s="86"/>
    </row>
    <row r="46" spans="1:13" ht="39" thickBot="1">
      <c r="A46" s="224" t="s">
        <v>522</v>
      </c>
      <c r="B46" s="135">
        <v>8.32</v>
      </c>
      <c r="C46" s="135">
        <v>8.32</v>
      </c>
      <c r="D46" s="134">
        <f t="shared" si="8"/>
        <v>1</v>
      </c>
      <c r="E46" s="171">
        <v>0</v>
      </c>
      <c r="F46" s="132">
        <v>0</v>
      </c>
      <c r="G46" s="221">
        <v>0</v>
      </c>
      <c r="H46" s="133"/>
      <c r="I46" s="133"/>
      <c r="J46" s="133"/>
      <c r="K46" s="90"/>
      <c r="L46" s="86"/>
      <c r="M46" s="86"/>
    </row>
    <row r="47" spans="1:13" ht="51.75" thickBot="1">
      <c r="A47" s="224" t="s">
        <v>523</v>
      </c>
      <c r="B47" s="135">
        <v>1132.5</v>
      </c>
      <c r="C47" s="135">
        <v>1132.49</v>
      </c>
      <c r="D47" s="134">
        <f t="shared" si="8"/>
        <v>0.99999116997792492</v>
      </c>
      <c r="E47" s="171">
        <v>1135.43</v>
      </c>
      <c r="F47" s="132">
        <v>1135.43</v>
      </c>
      <c r="G47" s="221">
        <f t="shared" si="9"/>
        <v>1</v>
      </c>
      <c r="H47" s="133"/>
      <c r="I47" s="133"/>
      <c r="J47" s="133"/>
      <c r="K47" s="90"/>
      <c r="L47" s="86"/>
      <c r="M47" s="86"/>
    </row>
    <row r="48" spans="1:13" ht="26.25" thickBot="1">
      <c r="A48" s="224" t="s">
        <v>524</v>
      </c>
      <c r="B48" s="135">
        <v>168.79</v>
      </c>
      <c r="C48" s="135">
        <v>165.69</v>
      </c>
      <c r="D48" s="134">
        <f t="shared" si="8"/>
        <v>0.98163398305586824</v>
      </c>
      <c r="E48" s="171">
        <v>150</v>
      </c>
      <c r="F48" s="132">
        <v>133.76</v>
      </c>
      <c r="G48" s="221">
        <f t="shared" si="9"/>
        <v>0.89173333333333327</v>
      </c>
      <c r="H48" s="133"/>
      <c r="I48" s="133"/>
      <c r="J48" s="133"/>
    </row>
    <row r="49" spans="1:13" ht="26.25" customHeight="1" thickBot="1">
      <c r="A49" s="224" t="s">
        <v>525</v>
      </c>
      <c r="B49" s="135">
        <v>2351</v>
      </c>
      <c r="C49" s="135">
        <v>2172.16</v>
      </c>
      <c r="D49" s="134">
        <f t="shared" si="8"/>
        <v>0.9239302424500212</v>
      </c>
      <c r="E49" s="171">
        <v>3059</v>
      </c>
      <c r="F49" s="132">
        <v>3052.47</v>
      </c>
      <c r="G49" s="221">
        <f t="shared" si="9"/>
        <v>0.9978653154625694</v>
      </c>
      <c r="H49" s="133"/>
      <c r="I49" s="133"/>
      <c r="J49" s="133"/>
    </row>
    <row r="50" spans="1:13" ht="38.25" customHeight="1" thickBot="1">
      <c r="A50" s="224" t="s">
        <v>526</v>
      </c>
      <c r="B50" s="135">
        <v>147.43</v>
      </c>
      <c r="C50" s="135">
        <v>147.43</v>
      </c>
      <c r="D50" s="134">
        <f t="shared" si="8"/>
        <v>1</v>
      </c>
      <c r="E50" s="171">
        <v>250</v>
      </c>
      <c r="F50" s="132">
        <v>250</v>
      </c>
      <c r="G50" s="221">
        <f t="shared" si="9"/>
        <v>1</v>
      </c>
      <c r="H50" s="133"/>
      <c r="I50" s="133"/>
      <c r="J50" s="133"/>
    </row>
    <row r="51" spans="1:13" ht="39.75" customHeight="1" thickBot="1">
      <c r="A51" s="224" t="s">
        <v>527</v>
      </c>
      <c r="B51" s="135">
        <v>135.1</v>
      </c>
      <c r="C51" s="135">
        <v>94.5</v>
      </c>
      <c r="D51" s="134">
        <f t="shared" si="8"/>
        <v>0.69948186528497414</v>
      </c>
      <c r="E51" s="171">
        <v>480.47</v>
      </c>
      <c r="F51" s="132">
        <v>439.93</v>
      </c>
      <c r="G51" s="221">
        <f t="shared" si="9"/>
        <v>0.91562428455470679</v>
      </c>
      <c r="H51" s="133"/>
      <c r="I51" s="133"/>
      <c r="J51" s="133"/>
    </row>
    <row r="52" spans="1:13" ht="44.25" customHeight="1" thickBot="1">
      <c r="A52" s="224" t="s">
        <v>528</v>
      </c>
      <c r="B52" s="135">
        <v>5333.44</v>
      </c>
      <c r="C52" s="135">
        <v>5112</v>
      </c>
      <c r="D52" s="134">
        <f t="shared" si="8"/>
        <v>0.95848083038339238</v>
      </c>
      <c r="E52" s="171">
        <v>5185.84</v>
      </c>
      <c r="F52" s="132">
        <v>4978.7</v>
      </c>
      <c r="G52" s="221">
        <f t="shared" si="9"/>
        <v>0.96005661570738776</v>
      </c>
      <c r="H52" s="133"/>
      <c r="I52" s="133"/>
      <c r="J52" s="133"/>
    </row>
    <row r="53" spans="1:13" ht="51.75" thickBot="1">
      <c r="A53" s="224" t="s">
        <v>529</v>
      </c>
      <c r="B53" s="135">
        <v>287.7</v>
      </c>
      <c r="C53" s="135">
        <v>287.64</v>
      </c>
      <c r="D53" s="134">
        <f t="shared" si="8"/>
        <v>0.9997914494264859</v>
      </c>
      <c r="E53" s="171">
        <v>702.7</v>
      </c>
      <c r="F53" s="132">
        <v>702.7</v>
      </c>
      <c r="G53" s="221">
        <f t="shared" si="9"/>
        <v>1</v>
      </c>
      <c r="H53" s="133"/>
      <c r="I53" s="133"/>
      <c r="J53" s="133"/>
    </row>
    <row r="54" spans="1:13" ht="39" thickBot="1">
      <c r="A54" s="224" t="s">
        <v>530</v>
      </c>
      <c r="B54" s="135">
        <v>556</v>
      </c>
      <c r="C54" s="135">
        <v>554.42999999999995</v>
      </c>
      <c r="D54" s="134">
        <f t="shared" si="8"/>
        <v>0.99717625899280571</v>
      </c>
      <c r="E54" s="171">
        <v>400</v>
      </c>
      <c r="F54" s="132">
        <v>385.85</v>
      </c>
      <c r="G54" s="221">
        <f t="shared" si="9"/>
        <v>0.96462500000000007</v>
      </c>
      <c r="H54" s="133"/>
      <c r="I54" s="133"/>
      <c r="J54" s="133"/>
    </row>
    <row r="55" spans="1:13" ht="108.75" thickBot="1">
      <c r="A55" s="288" t="s">
        <v>531</v>
      </c>
      <c r="B55" s="233">
        <v>400.7</v>
      </c>
      <c r="C55" s="233">
        <v>400.7</v>
      </c>
      <c r="D55" s="134">
        <f t="shared" si="8"/>
        <v>1</v>
      </c>
      <c r="E55" s="29">
        <v>400.7</v>
      </c>
      <c r="F55" s="133">
        <v>400.7</v>
      </c>
      <c r="G55" s="221">
        <f t="shared" si="9"/>
        <v>1</v>
      </c>
      <c r="H55" s="133"/>
      <c r="I55" s="133"/>
      <c r="J55" s="133"/>
    </row>
    <row r="56" spans="1:13" ht="102" customHeight="1" thickBot="1">
      <c r="A56" s="288" t="s">
        <v>532</v>
      </c>
      <c r="B56" s="233">
        <v>598</v>
      </c>
      <c r="C56" s="233">
        <v>598</v>
      </c>
      <c r="D56" s="134">
        <f t="shared" si="8"/>
        <v>1</v>
      </c>
      <c r="E56" s="29">
        <f>'4.План реал.мун.прогр'!G211</f>
        <v>0</v>
      </c>
      <c r="F56" s="133">
        <v>0</v>
      </c>
      <c r="G56" s="221">
        <v>0</v>
      </c>
      <c r="H56" s="133"/>
      <c r="I56" s="133"/>
      <c r="J56" s="133"/>
    </row>
    <row r="57" spans="1:13" ht="45.75" customHeight="1" thickBot="1">
      <c r="A57" s="224" t="s">
        <v>533</v>
      </c>
      <c r="B57" s="135">
        <v>599.12</v>
      </c>
      <c r="C57" s="135">
        <v>599.12</v>
      </c>
      <c r="D57" s="134">
        <f t="shared" si="8"/>
        <v>1</v>
      </c>
      <c r="E57" s="171">
        <v>0</v>
      </c>
      <c r="F57" s="132">
        <v>0</v>
      </c>
      <c r="G57" s="221">
        <v>0</v>
      </c>
      <c r="H57" s="133"/>
      <c r="I57" s="133"/>
      <c r="J57" s="133"/>
    </row>
    <row r="58" spans="1:13" ht="21">
      <c r="A58" s="216" t="s">
        <v>378</v>
      </c>
      <c r="B58" s="413">
        <f>SUM(B60:B67)</f>
        <v>17311.79</v>
      </c>
      <c r="C58" s="413">
        <f>SUM(C60:C67)</f>
        <v>17311.79</v>
      </c>
      <c r="D58" s="416">
        <f>C58/B58</f>
        <v>1</v>
      </c>
      <c r="E58" s="413">
        <f>SUM(E60:E67)</f>
        <v>18093.760000000002</v>
      </c>
      <c r="F58" s="413">
        <f>SUM(F60:F67)</f>
        <v>18093.760000000002</v>
      </c>
      <c r="G58" s="407">
        <f>F58/E58</f>
        <v>1</v>
      </c>
      <c r="H58" s="421"/>
      <c r="I58" s="413"/>
      <c r="J58" s="413"/>
      <c r="K58" s="414"/>
      <c r="L58" s="399"/>
      <c r="M58" s="399"/>
    </row>
    <row r="59" spans="1:13" ht="34.5" thickBot="1">
      <c r="A59" s="177" t="s">
        <v>379</v>
      </c>
      <c r="B59" s="412"/>
      <c r="C59" s="412"/>
      <c r="D59" s="417"/>
      <c r="E59" s="412"/>
      <c r="F59" s="412"/>
      <c r="G59" s="408"/>
      <c r="H59" s="410"/>
      <c r="I59" s="412"/>
      <c r="J59" s="412"/>
      <c r="K59" s="415"/>
      <c r="L59" s="400"/>
      <c r="M59" s="400"/>
    </row>
    <row r="60" spans="1:13" ht="39" thickBot="1">
      <c r="A60" s="224" t="s">
        <v>334</v>
      </c>
      <c r="B60" s="135">
        <v>11930.43</v>
      </c>
      <c r="C60" s="135">
        <v>11930.43</v>
      </c>
      <c r="D60" s="134">
        <f t="shared" ref="D60:D67" si="10">C60/B60</f>
        <v>1</v>
      </c>
      <c r="E60" s="171">
        <v>12011.4</v>
      </c>
      <c r="F60" s="171">
        <v>12011.4</v>
      </c>
      <c r="G60" s="221">
        <f t="shared" ref="G60:G67" si="11">F60/E60</f>
        <v>1</v>
      </c>
      <c r="H60" s="133"/>
      <c r="I60" s="133"/>
      <c r="J60" s="133"/>
      <c r="K60" s="126"/>
      <c r="L60" s="127"/>
      <c r="M60" s="127"/>
    </row>
    <row r="61" spans="1:13" ht="36" customHeight="1" thickBot="1">
      <c r="A61" s="224" t="s">
        <v>335</v>
      </c>
      <c r="B61" s="135">
        <v>0</v>
      </c>
      <c r="C61" s="135">
        <v>0</v>
      </c>
      <c r="D61" s="134">
        <v>0</v>
      </c>
      <c r="E61" s="171">
        <v>165.35</v>
      </c>
      <c r="F61" s="171">
        <v>165.35</v>
      </c>
      <c r="G61" s="221">
        <v>0</v>
      </c>
      <c r="H61" s="133"/>
      <c r="I61" s="133"/>
      <c r="J61" s="133"/>
      <c r="K61" s="126"/>
      <c r="L61" s="127"/>
      <c r="M61" s="127"/>
    </row>
    <row r="62" spans="1:13" ht="32.25" customHeight="1" thickBot="1">
      <c r="A62" s="224" t="s">
        <v>336</v>
      </c>
      <c r="B62" s="135">
        <v>700.96</v>
      </c>
      <c r="C62" s="135">
        <v>700.96</v>
      </c>
      <c r="D62" s="134">
        <f t="shared" si="10"/>
        <v>1</v>
      </c>
      <c r="E62" s="171">
        <v>700</v>
      </c>
      <c r="F62" s="171">
        <v>700</v>
      </c>
      <c r="G62" s="221">
        <f t="shared" si="11"/>
        <v>1</v>
      </c>
      <c r="H62" s="133"/>
      <c r="I62" s="133"/>
      <c r="J62" s="133"/>
      <c r="K62" s="126"/>
      <c r="L62" s="127"/>
      <c r="M62" s="127"/>
    </row>
    <row r="63" spans="1:13" ht="34.5" customHeight="1" thickBot="1">
      <c r="A63" s="224" t="s">
        <v>337</v>
      </c>
      <c r="B63" s="135">
        <v>0</v>
      </c>
      <c r="C63" s="135">
        <v>0</v>
      </c>
      <c r="D63" s="134">
        <v>0</v>
      </c>
      <c r="E63" s="171">
        <v>0</v>
      </c>
      <c r="F63" s="171">
        <v>0</v>
      </c>
      <c r="G63" s="221">
        <v>0</v>
      </c>
      <c r="H63" s="133"/>
      <c r="I63" s="133"/>
      <c r="J63" s="133"/>
      <c r="K63" s="126"/>
      <c r="L63" s="127"/>
      <c r="M63" s="127"/>
    </row>
    <row r="64" spans="1:13" ht="45.75" customHeight="1" thickBot="1">
      <c r="A64" s="224" t="s">
        <v>338</v>
      </c>
      <c r="B64" s="135">
        <v>178.8</v>
      </c>
      <c r="C64" s="135">
        <v>178.8</v>
      </c>
      <c r="D64" s="134">
        <f t="shared" si="10"/>
        <v>1</v>
      </c>
      <c r="E64" s="171">
        <v>303.41000000000003</v>
      </c>
      <c r="F64" s="171">
        <v>303.41000000000003</v>
      </c>
      <c r="G64" s="221">
        <f t="shared" si="11"/>
        <v>1</v>
      </c>
      <c r="H64" s="133"/>
      <c r="I64" s="133"/>
      <c r="J64" s="133"/>
      <c r="K64" s="126"/>
      <c r="L64" s="127"/>
      <c r="M64" s="127"/>
    </row>
    <row r="65" spans="1:13" ht="38.25" customHeight="1" thickBot="1">
      <c r="A65" s="224" t="s">
        <v>339</v>
      </c>
      <c r="B65" s="135">
        <v>0</v>
      </c>
      <c r="C65" s="135">
        <v>0</v>
      </c>
      <c r="D65" s="134">
        <v>0</v>
      </c>
      <c r="E65" s="171">
        <v>0</v>
      </c>
      <c r="F65" s="171">
        <v>0</v>
      </c>
      <c r="G65" s="221">
        <v>0</v>
      </c>
      <c r="H65" s="133"/>
      <c r="I65" s="133"/>
      <c r="J65" s="133"/>
      <c r="K65" s="126"/>
      <c r="L65" s="127"/>
      <c r="M65" s="127"/>
    </row>
    <row r="66" spans="1:13" ht="121.5" customHeight="1" thickBot="1">
      <c r="A66" s="224" t="s">
        <v>340</v>
      </c>
      <c r="B66" s="135">
        <v>4001.99</v>
      </c>
      <c r="C66" s="135">
        <v>4001.99</v>
      </c>
      <c r="D66" s="134">
        <f t="shared" si="10"/>
        <v>1</v>
      </c>
      <c r="E66" s="171">
        <v>0</v>
      </c>
      <c r="F66" s="171">
        <v>0</v>
      </c>
      <c r="G66" s="221">
        <v>0</v>
      </c>
      <c r="H66" s="133"/>
      <c r="I66" s="133"/>
      <c r="J66" s="133"/>
      <c r="K66" s="90"/>
      <c r="L66" s="86"/>
      <c r="M66" s="86"/>
    </row>
    <row r="67" spans="1:13" ht="115.5" thickBot="1">
      <c r="A67" s="224" t="s">
        <v>341</v>
      </c>
      <c r="B67" s="135">
        <v>499.61</v>
      </c>
      <c r="C67" s="135">
        <v>499.61</v>
      </c>
      <c r="D67" s="134">
        <f t="shared" si="10"/>
        <v>1</v>
      </c>
      <c r="E67" s="171">
        <v>4913.6000000000004</v>
      </c>
      <c r="F67" s="171">
        <v>4913.6000000000004</v>
      </c>
      <c r="G67" s="221">
        <f t="shared" si="11"/>
        <v>1</v>
      </c>
      <c r="H67" s="133"/>
      <c r="I67" s="133"/>
      <c r="J67" s="133"/>
      <c r="K67" s="90"/>
      <c r="L67" s="86"/>
      <c r="M67" s="86"/>
    </row>
    <row r="68" spans="1:13" ht="25.5">
      <c r="A68" s="292" t="s">
        <v>380</v>
      </c>
      <c r="B68" s="411">
        <v>2120.31</v>
      </c>
      <c r="C68" s="411">
        <f>SUM(C70:C75)</f>
        <v>2120.31</v>
      </c>
      <c r="D68" s="416">
        <f>C68/B68</f>
        <v>1</v>
      </c>
      <c r="E68" s="411">
        <f>SUM(E70:E75)</f>
        <v>1682.52</v>
      </c>
      <c r="F68" s="411">
        <f>SUM(F70:F75)</f>
        <v>1682.52</v>
      </c>
      <c r="G68" s="407">
        <f>F68/E68</f>
        <v>1</v>
      </c>
      <c r="H68" s="409"/>
      <c r="I68" s="411"/>
      <c r="J68" s="413"/>
      <c r="K68" s="414"/>
      <c r="L68" s="399"/>
      <c r="M68" s="399"/>
    </row>
    <row r="69" spans="1:13" ht="51.75" thickBot="1">
      <c r="A69" s="293" t="s">
        <v>455</v>
      </c>
      <c r="B69" s="412"/>
      <c r="C69" s="412"/>
      <c r="D69" s="417"/>
      <c r="E69" s="412"/>
      <c r="F69" s="412"/>
      <c r="G69" s="408"/>
      <c r="H69" s="410"/>
      <c r="I69" s="412"/>
      <c r="J69" s="412"/>
      <c r="K69" s="415"/>
      <c r="L69" s="400"/>
      <c r="M69" s="400"/>
    </row>
    <row r="70" spans="1:13" ht="47.25" customHeight="1" thickBot="1">
      <c r="A70" s="224" t="s">
        <v>342</v>
      </c>
      <c r="B70" s="135">
        <v>900</v>
      </c>
      <c r="C70" s="135">
        <v>900</v>
      </c>
      <c r="D70" s="134">
        <f t="shared" ref="D70:D74" si="12">C70/B70</f>
        <v>1</v>
      </c>
      <c r="E70" s="171">
        <v>925</v>
      </c>
      <c r="F70" s="171">
        <v>925</v>
      </c>
      <c r="G70" s="221">
        <f t="shared" ref="G70:G73" si="13">F70/E70</f>
        <v>1</v>
      </c>
      <c r="H70" s="133"/>
      <c r="I70" s="133"/>
      <c r="J70" s="133"/>
      <c r="K70" s="126"/>
      <c r="L70" s="127"/>
      <c r="M70" s="127"/>
    </row>
    <row r="71" spans="1:13" ht="47.25" customHeight="1" thickBot="1">
      <c r="A71" s="224" t="s">
        <v>343</v>
      </c>
      <c r="B71" s="135">
        <v>100</v>
      </c>
      <c r="C71" s="135">
        <v>100</v>
      </c>
      <c r="D71" s="134">
        <f t="shared" si="12"/>
        <v>1</v>
      </c>
      <c r="E71" s="171">
        <v>127</v>
      </c>
      <c r="F71" s="171">
        <v>127</v>
      </c>
      <c r="G71" s="221">
        <f t="shared" si="13"/>
        <v>1</v>
      </c>
      <c r="H71" s="133"/>
      <c r="I71" s="133"/>
      <c r="J71" s="133"/>
      <c r="K71" s="126"/>
      <c r="L71" s="127"/>
      <c r="M71" s="127"/>
    </row>
    <row r="72" spans="1:13" ht="47.25" customHeight="1" thickBot="1">
      <c r="A72" s="224" t="s">
        <v>344</v>
      </c>
      <c r="B72" s="135">
        <v>23.1</v>
      </c>
      <c r="C72" s="135">
        <v>23.1</v>
      </c>
      <c r="D72" s="134">
        <f t="shared" si="12"/>
        <v>1</v>
      </c>
      <c r="E72" s="171">
        <v>49.85</v>
      </c>
      <c r="F72" s="171">
        <v>49.85</v>
      </c>
      <c r="G72" s="221">
        <f t="shared" si="13"/>
        <v>1</v>
      </c>
      <c r="H72" s="133"/>
      <c r="I72" s="133"/>
      <c r="J72" s="133"/>
      <c r="K72" s="126"/>
      <c r="L72" s="127"/>
      <c r="M72" s="127"/>
    </row>
    <row r="73" spans="1:13" ht="57.75" customHeight="1" thickBot="1">
      <c r="A73" s="224" t="s">
        <v>345</v>
      </c>
      <c r="B73" s="135">
        <v>463.21</v>
      </c>
      <c r="C73" s="135">
        <v>463.21</v>
      </c>
      <c r="D73" s="134">
        <f t="shared" si="12"/>
        <v>1</v>
      </c>
      <c r="E73" s="171">
        <v>580.66999999999996</v>
      </c>
      <c r="F73" s="171">
        <v>580.66999999999996</v>
      </c>
      <c r="G73" s="221">
        <f t="shared" si="13"/>
        <v>1</v>
      </c>
      <c r="H73" s="133"/>
      <c r="I73" s="133"/>
      <c r="J73" s="133"/>
      <c r="K73" s="126"/>
      <c r="L73" s="127"/>
      <c r="M73" s="127"/>
    </row>
    <row r="74" spans="1:13" ht="47.25" customHeight="1" thickBot="1">
      <c r="A74" s="224" t="s">
        <v>346</v>
      </c>
      <c r="B74" s="135">
        <v>634</v>
      </c>
      <c r="C74" s="135">
        <v>634</v>
      </c>
      <c r="D74" s="134">
        <f t="shared" si="12"/>
        <v>1</v>
      </c>
      <c r="E74" s="171">
        <v>0</v>
      </c>
      <c r="F74" s="171">
        <v>0</v>
      </c>
      <c r="G74" s="221">
        <v>0</v>
      </c>
      <c r="H74" s="133"/>
      <c r="I74" s="133"/>
      <c r="J74" s="133"/>
      <c r="K74" s="126"/>
      <c r="L74" s="127"/>
      <c r="M74" s="127"/>
    </row>
    <row r="75" spans="1:13" ht="47.25" customHeight="1" thickBot="1">
      <c r="A75" s="224" t="s">
        <v>347</v>
      </c>
      <c r="B75" s="135">
        <v>0</v>
      </c>
      <c r="C75" s="135">
        <v>0</v>
      </c>
      <c r="D75" s="134">
        <v>0</v>
      </c>
      <c r="E75" s="171">
        <v>0</v>
      </c>
      <c r="F75" s="171">
        <v>0</v>
      </c>
      <c r="G75" s="221">
        <v>0</v>
      </c>
      <c r="H75" s="133"/>
      <c r="I75" s="133"/>
      <c r="J75" s="133"/>
      <c r="K75" s="126"/>
      <c r="L75" s="127"/>
      <c r="M75" s="127"/>
    </row>
    <row r="76" spans="1:13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</row>
    <row r="78" spans="1:13">
      <c r="B78" s="423" t="s">
        <v>520</v>
      </c>
      <c r="C78" s="423"/>
      <c r="D78" s="423"/>
      <c r="E78" s="423"/>
      <c r="F78" s="423"/>
      <c r="G78" s="423"/>
      <c r="H78" s="423"/>
      <c r="I78" s="423"/>
      <c r="J78" s="423"/>
    </row>
    <row r="79" spans="1:13">
      <c r="B79" s="424" t="s">
        <v>56</v>
      </c>
      <c r="C79" s="424"/>
      <c r="D79" s="424"/>
      <c r="E79" s="424"/>
      <c r="F79" s="424"/>
      <c r="G79" s="424"/>
      <c r="H79" s="424"/>
      <c r="I79" s="424"/>
      <c r="J79" s="424"/>
    </row>
  </sheetData>
  <mergeCells count="75">
    <mergeCell ref="M38:M39"/>
    <mergeCell ref="K24:K25"/>
    <mergeCell ref="L24:L25"/>
    <mergeCell ref="M24:M25"/>
    <mergeCell ref="K31:K32"/>
    <mergeCell ref="L31:L32"/>
    <mergeCell ref="M31:M32"/>
    <mergeCell ref="B78:J78"/>
    <mergeCell ref="B79:J7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B58:B59"/>
    <mergeCell ref="C58:C59"/>
    <mergeCell ref="D58:D59"/>
    <mergeCell ref="E58:E59"/>
    <mergeCell ref="F58:F59"/>
    <mergeCell ref="L68:L69"/>
    <mergeCell ref="M58:M59"/>
    <mergeCell ref="I24:I25"/>
    <mergeCell ref="J24:J25"/>
    <mergeCell ref="A23:J23"/>
    <mergeCell ref="B24:B25"/>
    <mergeCell ref="C24:C25"/>
    <mergeCell ref="D24:D25"/>
    <mergeCell ref="E24:E25"/>
    <mergeCell ref="F24:F25"/>
    <mergeCell ref="G24:G25"/>
    <mergeCell ref="H24:H25"/>
    <mergeCell ref="B31:B32"/>
    <mergeCell ref="C31:C32"/>
    <mergeCell ref="D31:D32"/>
    <mergeCell ref="E31:E32"/>
    <mergeCell ref="A12:J12"/>
    <mergeCell ref="A6:J6"/>
    <mergeCell ref="K58:K59"/>
    <mergeCell ref="L58:L59"/>
    <mergeCell ref="G58:G59"/>
    <mergeCell ref="H58:H59"/>
    <mergeCell ref="I58:I59"/>
    <mergeCell ref="J58:J59"/>
    <mergeCell ref="H31:H32"/>
    <mergeCell ref="I31:I32"/>
    <mergeCell ref="J31:J32"/>
    <mergeCell ref="G31:G32"/>
    <mergeCell ref="K38:K39"/>
    <mergeCell ref="L38:L39"/>
    <mergeCell ref="F31:F32"/>
    <mergeCell ref="M68:M69"/>
    <mergeCell ref="B7:M7"/>
    <mergeCell ref="K8:M8"/>
    <mergeCell ref="B8:D8"/>
    <mergeCell ref="E8:G8"/>
    <mergeCell ref="H8:J8"/>
    <mergeCell ref="G68:G69"/>
    <mergeCell ref="H68:H69"/>
    <mergeCell ref="I68:I69"/>
    <mergeCell ref="J68:J69"/>
    <mergeCell ref="K68:K69"/>
    <mergeCell ref="B68:B69"/>
    <mergeCell ref="C68:C69"/>
    <mergeCell ref="D68:D69"/>
    <mergeCell ref="E68:E69"/>
    <mergeCell ref="F68:F69"/>
    <mergeCell ref="I1:K1"/>
    <mergeCell ref="F2:J2"/>
    <mergeCell ref="F3:J3"/>
    <mergeCell ref="F4:J4"/>
    <mergeCell ref="I5:J5"/>
  </mergeCells>
  <pageMargins left="0.31496062992125984" right="0.31496062992125984" top="0.35433070866141736" bottom="0.15748031496062992" header="0.31496062992125984" footer="0.31496062992125984"/>
  <pageSetup paperSize="9" scale="78" orientation="portrait" verticalDpi="0" r:id="rId1"/>
  <rowBreaks count="2" manualBreakCount="2">
    <brk id="30" max="9" man="1"/>
    <brk id="5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3:K21"/>
  <sheetViews>
    <sheetView view="pageBreakPreview" zoomScale="60" zoomScaleNormal="100" workbookViewId="0">
      <selection activeCell="I24" sqref="I24"/>
    </sheetView>
  </sheetViews>
  <sheetFormatPr defaultRowHeight="15" outlineLevelRow="1"/>
  <cols>
    <col min="1" max="1" width="2.85546875" customWidth="1"/>
    <col min="3" max="3" width="35.85546875" customWidth="1"/>
  </cols>
  <sheetData>
    <row r="3" spans="2:11">
      <c r="B3" s="427" t="s">
        <v>57</v>
      </c>
      <c r="C3" s="427"/>
      <c r="D3" s="427"/>
      <c r="E3" s="427"/>
      <c r="F3" s="427"/>
      <c r="G3" s="427"/>
      <c r="H3" s="427"/>
      <c r="I3" s="427"/>
      <c r="J3" s="427"/>
    </row>
    <row r="4" spans="2:11" ht="28.5" customHeight="1">
      <c r="B4" s="428" t="s">
        <v>235</v>
      </c>
      <c r="C4" s="428"/>
      <c r="D4" s="428"/>
      <c r="E4" s="428"/>
      <c r="F4" s="428"/>
      <c r="G4" s="428"/>
      <c r="H4" s="428"/>
      <c r="I4" s="428"/>
      <c r="J4" s="140"/>
      <c r="K4" s="140"/>
    </row>
    <row r="5" spans="2:11">
      <c r="B5" s="426" t="s">
        <v>502</v>
      </c>
      <c r="C5" s="426"/>
      <c r="D5" s="426"/>
      <c r="E5" s="426"/>
      <c r="F5" s="426"/>
      <c r="G5" s="426"/>
      <c r="H5" s="426"/>
      <c r="I5" s="426"/>
      <c r="J5" s="426"/>
      <c r="K5" s="426"/>
    </row>
    <row r="6" spans="2:11">
      <c r="B6" s="22"/>
    </row>
    <row r="7" spans="2:11">
      <c r="B7" s="429" t="s">
        <v>503</v>
      </c>
      <c r="C7" s="429"/>
      <c r="D7" s="429"/>
      <c r="E7" s="429"/>
      <c r="F7" s="429"/>
      <c r="G7" s="429"/>
      <c r="H7" s="429"/>
      <c r="I7" s="429"/>
    </row>
    <row r="8" spans="2:11">
      <c r="B8" s="22" t="s">
        <v>504</v>
      </c>
    </row>
    <row r="9" spans="2:11">
      <c r="B9" s="22" t="s">
        <v>505</v>
      </c>
    </row>
    <row r="10" spans="2:11">
      <c r="B10" s="22" t="s">
        <v>383</v>
      </c>
    </row>
    <row r="11" spans="2:11">
      <c r="B11" s="22" t="s">
        <v>506</v>
      </c>
    </row>
    <row r="12" spans="2:11">
      <c r="B12" s="22"/>
    </row>
    <row r="13" spans="2:11">
      <c r="B13" s="429" t="s">
        <v>58</v>
      </c>
      <c r="C13" s="429"/>
      <c r="D13" s="429"/>
      <c r="E13" s="429"/>
      <c r="F13" s="429"/>
      <c r="G13" s="429"/>
      <c r="H13" s="429"/>
      <c r="I13" s="429"/>
    </row>
    <row r="14" spans="2:11" ht="16.5" thickBot="1">
      <c r="B14" s="17"/>
    </row>
    <row r="15" spans="2:11" ht="74.25" thickBot="1">
      <c r="B15" s="138" t="s">
        <v>59</v>
      </c>
      <c r="C15" s="139" t="s">
        <v>60</v>
      </c>
      <c r="D15" s="139" t="s">
        <v>8</v>
      </c>
      <c r="E15" s="139" t="s">
        <v>61</v>
      </c>
      <c r="F15" s="139" t="s">
        <v>62</v>
      </c>
      <c r="G15" s="139" t="s">
        <v>63</v>
      </c>
      <c r="H15" s="139" t="s">
        <v>38</v>
      </c>
      <c r="I15" s="139" t="s">
        <v>53</v>
      </c>
    </row>
    <row r="16" spans="2:11" ht="45.75" thickBot="1">
      <c r="B16" s="125" t="s">
        <v>0</v>
      </c>
      <c r="C16" s="24" t="s">
        <v>153</v>
      </c>
      <c r="D16" s="135">
        <f>'5.Оп.отч.испол.пл.реал.МП_МОЙ'!E10</f>
        <v>54469.751359999995</v>
      </c>
      <c r="E16" s="135">
        <f>'5.Оп.отч.испол.пл.реал.МП_МОЙ'!E13</f>
        <v>3151.2192299999997</v>
      </c>
      <c r="F16" s="135">
        <f>'5.Оп.отч.испол.пл.реал.МП_МОЙ'!E12</f>
        <v>16098.087009999999</v>
      </c>
      <c r="G16" s="135">
        <f>'5.Оп.отч.испол.пл.реал.МП_МОЙ'!E11</f>
        <v>0</v>
      </c>
      <c r="H16" s="135">
        <f>'5.Оп.отч.испол.пл.реал.МП_МОЙ'!E14</f>
        <v>20</v>
      </c>
      <c r="I16" s="137">
        <f>'5.Оп.отч.испол.пл.реал.МП_МОЙ'!F10</f>
        <v>0.99290287394735555</v>
      </c>
    </row>
    <row r="17" spans="1:9" ht="15.75" hidden="1" outlineLevel="1" thickBot="1">
      <c r="B17" s="7" t="s">
        <v>1</v>
      </c>
      <c r="C17" s="24"/>
      <c r="D17" s="24"/>
      <c r="E17" s="24"/>
      <c r="F17" s="24"/>
      <c r="G17" s="24"/>
      <c r="H17" s="24"/>
      <c r="I17" s="24"/>
    </row>
    <row r="18" spans="1:9" ht="15.75" hidden="1" outlineLevel="1" thickBot="1">
      <c r="B18" s="7" t="s">
        <v>23</v>
      </c>
      <c r="C18" s="24"/>
      <c r="D18" s="24"/>
      <c r="E18" s="24"/>
      <c r="F18" s="24"/>
      <c r="G18" s="24"/>
      <c r="H18" s="24"/>
      <c r="I18" s="24"/>
    </row>
    <row r="19" spans="1:9" collapsed="1"/>
    <row r="20" spans="1:9">
      <c r="A20" s="425" t="s">
        <v>507</v>
      </c>
      <c r="B20" s="425"/>
      <c r="C20" s="425"/>
      <c r="D20" s="425"/>
      <c r="E20" s="425"/>
      <c r="F20" s="425"/>
      <c r="G20" s="425"/>
      <c r="H20" s="425"/>
      <c r="I20" s="425"/>
    </row>
    <row r="21" spans="1:9">
      <c r="B21" s="424" t="s">
        <v>384</v>
      </c>
      <c r="C21" s="424"/>
      <c r="D21" s="424"/>
      <c r="E21" s="424"/>
      <c r="F21" s="424"/>
      <c r="G21" s="424"/>
      <c r="H21" s="424"/>
      <c r="I21" s="424"/>
    </row>
  </sheetData>
  <mergeCells count="7">
    <mergeCell ref="B21:I21"/>
    <mergeCell ref="A20:I20"/>
    <mergeCell ref="B5:K5"/>
    <mergeCell ref="B3:J3"/>
    <mergeCell ref="B4:I4"/>
    <mergeCell ref="B13:I13"/>
    <mergeCell ref="B7:I7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P81"/>
  <sheetViews>
    <sheetView view="pageBreakPreview" topLeftCell="A12" zoomScale="90" zoomScaleNormal="100" zoomScaleSheetLayoutView="90" workbookViewId="0">
      <selection activeCell="L19" sqref="L19"/>
    </sheetView>
  </sheetViews>
  <sheetFormatPr defaultRowHeight="15" outlineLevelRow="1" outlineLevelCol="1"/>
  <cols>
    <col min="1" max="1" width="8.140625" customWidth="1"/>
    <col min="2" max="2" width="27" customWidth="1"/>
    <col min="3" max="3" width="21.7109375" customWidth="1"/>
    <col min="8" max="8" width="9.7109375" customWidth="1"/>
    <col min="9" max="9" width="9.5703125" style="52" customWidth="1"/>
    <col min="10" max="11" width="9.5703125" customWidth="1"/>
    <col min="12" max="14" width="7.28515625" customWidth="1"/>
    <col min="15" max="15" width="0" hidden="1" customWidth="1" outlineLevel="1"/>
    <col min="16" max="16" width="9.140625" collapsed="1"/>
  </cols>
  <sheetData>
    <row r="1" spans="1:15">
      <c r="M1" s="398"/>
      <c r="N1" s="398"/>
    </row>
    <row r="2" spans="1:15">
      <c r="J2" s="258"/>
      <c r="K2" s="258"/>
      <c r="L2" s="398" t="s">
        <v>585</v>
      </c>
      <c r="M2" s="398"/>
      <c r="N2" s="398"/>
    </row>
    <row r="3" spans="1:15">
      <c r="J3" s="258"/>
      <c r="K3" s="398" t="s">
        <v>586</v>
      </c>
      <c r="L3" s="398"/>
      <c r="M3" s="398"/>
      <c r="N3" s="398"/>
    </row>
    <row r="4" spans="1:15">
      <c r="J4" s="398" t="s">
        <v>587</v>
      </c>
      <c r="K4" s="398"/>
      <c r="L4" s="398"/>
      <c r="M4" s="398"/>
      <c r="N4" s="398"/>
    </row>
    <row r="5" spans="1:15">
      <c r="J5" s="258"/>
      <c r="K5" s="276"/>
      <c r="L5" s="276"/>
      <c r="M5" s="398" t="s">
        <v>588</v>
      </c>
      <c r="N5" s="398"/>
    </row>
    <row r="6" spans="1:15" ht="22.5" customHeight="1">
      <c r="A6" s="333" t="s">
        <v>385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</row>
    <row r="7" spans="1:15">
      <c r="B7" s="22"/>
    </row>
    <row r="8" spans="1:15">
      <c r="B8" s="18" t="s">
        <v>386</v>
      </c>
    </row>
    <row r="9" spans="1:15" ht="15.75" thickBot="1">
      <c r="B9" s="19" t="s">
        <v>47</v>
      </c>
    </row>
    <row r="10" spans="1:15" ht="44.25" thickBot="1">
      <c r="A10" s="302" t="s">
        <v>538</v>
      </c>
      <c r="B10" s="302" t="s">
        <v>388</v>
      </c>
      <c r="C10" s="302" t="s">
        <v>219</v>
      </c>
      <c r="D10" s="302" t="s">
        <v>11</v>
      </c>
      <c r="E10" s="59" t="s">
        <v>220</v>
      </c>
      <c r="F10" s="299" t="s">
        <v>387</v>
      </c>
      <c r="G10" s="300"/>
      <c r="H10" s="301"/>
      <c r="I10" s="299" t="s">
        <v>534</v>
      </c>
      <c r="J10" s="300"/>
      <c r="K10" s="301"/>
      <c r="L10" s="299" t="s">
        <v>222</v>
      </c>
      <c r="M10" s="300"/>
      <c r="N10" s="301"/>
    </row>
    <row r="11" spans="1:15" ht="75">
      <c r="A11" s="314"/>
      <c r="B11" s="314"/>
      <c r="C11" s="314"/>
      <c r="D11" s="314"/>
      <c r="E11" s="60" t="s">
        <v>221</v>
      </c>
      <c r="F11" s="3" t="s">
        <v>223</v>
      </c>
      <c r="G11" s="3" t="s">
        <v>225</v>
      </c>
      <c r="H11" s="3" t="s">
        <v>227</v>
      </c>
      <c r="I11" s="203" t="s">
        <v>223</v>
      </c>
      <c r="J11" s="3" t="s">
        <v>225</v>
      </c>
      <c r="K11" s="3" t="s">
        <v>227</v>
      </c>
      <c r="L11" s="3" t="s">
        <v>223</v>
      </c>
      <c r="M11" s="3" t="s">
        <v>225</v>
      </c>
      <c r="N11" s="3" t="s">
        <v>227</v>
      </c>
    </row>
    <row r="12" spans="1:15">
      <c r="A12" s="314"/>
      <c r="B12" s="314"/>
      <c r="C12" s="314"/>
      <c r="D12" s="314"/>
      <c r="E12" s="61"/>
      <c r="F12" s="3" t="s">
        <v>224</v>
      </c>
      <c r="G12" s="3" t="s">
        <v>226</v>
      </c>
      <c r="H12" s="3" t="s">
        <v>229</v>
      </c>
      <c r="I12" s="203" t="s">
        <v>224</v>
      </c>
      <c r="J12" s="3" t="s">
        <v>226</v>
      </c>
      <c r="K12" s="3"/>
      <c r="L12" s="3" t="s">
        <v>224</v>
      </c>
      <c r="M12" s="3" t="s">
        <v>226</v>
      </c>
      <c r="N12" s="3"/>
    </row>
    <row r="13" spans="1:15" ht="39" customHeight="1" thickBot="1">
      <c r="A13" s="314"/>
      <c r="B13" s="314"/>
      <c r="C13" s="314"/>
      <c r="D13" s="314"/>
      <c r="E13" s="61"/>
      <c r="F13" s="11"/>
      <c r="G13" s="11"/>
      <c r="H13" s="3" t="s">
        <v>414</v>
      </c>
      <c r="I13" s="248"/>
      <c r="J13" s="11"/>
      <c r="K13" s="3" t="s">
        <v>414</v>
      </c>
      <c r="L13" s="11"/>
      <c r="M13" s="11"/>
      <c r="N13" s="3" t="s">
        <v>414</v>
      </c>
    </row>
    <row r="14" spans="1:15" ht="15.75" thickBot="1">
      <c r="A14" s="235">
        <v>1</v>
      </c>
      <c r="B14" s="242">
        <v>2</v>
      </c>
      <c r="C14" s="242">
        <v>3</v>
      </c>
      <c r="D14" s="242">
        <v>4</v>
      </c>
      <c r="E14" s="243">
        <v>5</v>
      </c>
      <c r="F14" s="242">
        <v>6</v>
      </c>
      <c r="G14" s="242">
        <v>7</v>
      </c>
      <c r="H14" s="244">
        <v>8</v>
      </c>
      <c r="I14" s="249">
        <v>9</v>
      </c>
      <c r="J14" s="244">
        <v>10</v>
      </c>
      <c r="K14" s="244">
        <v>11</v>
      </c>
      <c r="L14" s="244">
        <v>12</v>
      </c>
      <c r="M14" s="244">
        <v>13</v>
      </c>
      <c r="N14" s="244">
        <v>14</v>
      </c>
    </row>
    <row r="15" spans="1:15" ht="26.25" customHeight="1" thickBot="1">
      <c r="A15" s="151">
        <v>1</v>
      </c>
      <c r="B15" s="443" t="s">
        <v>468</v>
      </c>
      <c r="C15" s="443"/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122" t="e">
        <f>(H16+H17+H18+H19+H24+#REF!)/6*100</f>
        <v>#REF!</v>
      </c>
    </row>
    <row r="16" spans="1:15" ht="57" thickBot="1">
      <c r="A16" s="285" t="s">
        <v>17</v>
      </c>
      <c r="B16" s="32" t="s">
        <v>469</v>
      </c>
      <c r="C16" s="32" t="s">
        <v>125</v>
      </c>
      <c r="D16" s="31" t="s">
        <v>126</v>
      </c>
      <c r="E16" s="148">
        <v>53.5</v>
      </c>
      <c r="F16" s="148">
        <v>63.5</v>
      </c>
      <c r="G16" s="152">
        <v>63.5</v>
      </c>
      <c r="H16" s="247">
        <f>G16/F16</f>
        <v>1</v>
      </c>
      <c r="I16" s="143">
        <v>101.8</v>
      </c>
      <c r="J16" s="143">
        <v>101.8</v>
      </c>
      <c r="K16" s="247">
        <f>J16/I16</f>
        <v>1</v>
      </c>
      <c r="L16" s="143"/>
      <c r="M16" s="143"/>
      <c r="N16" s="143"/>
    </row>
    <row r="17" spans="1:15" ht="51" customHeight="1" thickBot="1">
      <c r="A17" s="285" t="s">
        <v>18</v>
      </c>
      <c r="B17" s="32" t="s">
        <v>535</v>
      </c>
      <c r="C17" s="32" t="s">
        <v>127</v>
      </c>
      <c r="D17" s="31" t="s">
        <v>80</v>
      </c>
      <c r="E17" s="148">
        <v>0.75</v>
      </c>
      <c r="F17" s="148">
        <v>0.76</v>
      </c>
      <c r="G17" s="152">
        <v>0.85</v>
      </c>
      <c r="H17" s="247">
        <f>G17/F17</f>
        <v>1.118421052631579</v>
      </c>
      <c r="I17" s="152">
        <v>0.85</v>
      </c>
      <c r="J17" s="143">
        <v>0.85</v>
      </c>
      <c r="K17" s="247">
        <f>J17/I17</f>
        <v>1</v>
      </c>
      <c r="L17" s="143"/>
      <c r="M17" s="143"/>
      <c r="N17" s="143"/>
    </row>
    <row r="18" spans="1:15" ht="65.25" customHeight="1" thickBot="1">
      <c r="A18" s="286" t="s">
        <v>19</v>
      </c>
      <c r="B18" s="32" t="s">
        <v>536</v>
      </c>
      <c r="C18" s="32" t="s">
        <v>485</v>
      </c>
      <c r="D18" s="33" t="s">
        <v>105</v>
      </c>
      <c r="E18" s="241">
        <v>0</v>
      </c>
      <c r="F18" s="143">
        <v>0</v>
      </c>
      <c r="G18" s="143">
        <v>0</v>
      </c>
      <c r="H18" s="247">
        <v>0</v>
      </c>
      <c r="I18" s="143">
        <v>0</v>
      </c>
      <c r="J18" s="143">
        <v>0</v>
      </c>
      <c r="K18" s="247">
        <v>0</v>
      </c>
      <c r="L18" s="143"/>
      <c r="M18" s="143"/>
      <c r="N18" s="143"/>
    </row>
    <row r="19" spans="1:15" ht="47.25" customHeight="1" thickBot="1">
      <c r="A19" s="286" t="s">
        <v>76</v>
      </c>
      <c r="B19" s="32" t="s">
        <v>259</v>
      </c>
      <c r="C19" s="32" t="s">
        <v>486</v>
      </c>
      <c r="D19" s="33" t="s">
        <v>105</v>
      </c>
      <c r="E19" s="241">
        <v>0</v>
      </c>
      <c r="F19" s="143">
        <v>0</v>
      </c>
      <c r="G19" s="143">
        <v>0</v>
      </c>
      <c r="H19" s="247">
        <v>0</v>
      </c>
      <c r="I19" s="143">
        <v>1</v>
      </c>
      <c r="J19" s="143">
        <v>1</v>
      </c>
      <c r="K19" s="247">
        <f>J19/I19</f>
        <v>1</v>
      </c>
      <c r="L19" s="143"/>
      <c r="M19" s="143"/>
      <c r="N19" s="143"/>
    </row>
    <row r="20" spans="1:15" ht="26.25" customHeight="1" thickBot="1">
      <c r="A20" s="151">
        <v>2</v>
      </c>
      <c r="B20" s="443" t="s">
        <v>472</v>
      </c>
      <c r="C20" s="443"/>
      <c r="D20" s="443"/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122">
        <f>(H21+H22+H23+H24+H28+H29)/6*100</f>
        <v>33.333333333333329</v>
      </c>
    </row>
    <row r="21" spans="1:15" ht="120.75" customHeight="1" thickBot="1">
      <c r="A21" s="285" t="s">
        <v>20</v>
      </c>
      <c r="B21" s="32" t="s">
        <v>244</v>
      </c>
      <c r="C21" s="32" t="s">
        <v>537</v>
      </c>
      <c r="D21" s="31" t="s">
        <v>86</v>
      </c>
      <c r="E21" s="245">
        <v>1</v>
      </c>
      <c r="F21" s="246">
        <v>0</v>
      </c>
      <c r="G21" s="246">
        <v>0</v>
      </c>
      <c r="H21" s="247">
        <v>0</v>
      </c>
      <c r="I21" s="246">
        <v>1</v>
      </c>
      <c r="J21" s="246">
        <v>1</v>
      </c>
      <c r="K21" s="153">
        <f>J21/I21</f>
        <v>1</v>
      </c>
      <c r="L21" s="246"/>
      <c r="M21" s="246"/>
      <c r="N21" s="236"/>
    </row>
    <row r="22" spans="1:15" ht="26.25" customHeight="1" thickBot="1">
      <c r="A22" s="151">
        <v>3</v>
      </c>
      <c r="B22" s="443" t="s">
        <v>573</v>
      </c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122" t="e">
        <f>(H23+H24+#REF!+H25+H30+H31)/6*100</f>
        <v>#REF!</v>
      </c>
    </row>
    <row r="23" spans="1:15" ht="41.25" customHeight="1" thickBot="1">
      <c r="A23" s="237" t="s">
        <v>188</v>
      </c>
      <c r="B23" s="444" t="s">
        <v>517</v>
      </c>
      <c r="C23" s="28" t="s">
        <v>124</v>
      </c>
      <c r="D23" s="41" t="s">
        <v>82</v>
      </c>
      <c r="E23" s="245">
        <v>0</v>
      </c>
      <c r="F23" s="246">
        <v>0</v>
      </c>
      <c r="G23" s="246">
        <v>0</v>
      </c>
      <c r="H23" s="247">
        <v>0</v>
      </c>
      <c r="I23" s="246">
        <v>0</v>
      </c>
      <c r="J23" s="246">
        <v>0</v>
      </c>
      <c r="K23" s="247">
        <v>0</v>
      </c>
      <c r="L23" s="246">
        <v>0</v>
      </c>
      <c r="M23" s="236"/>
      <c r="N23" s="236"/>
    </row>
    <row r="24" spans="1:15" ht="42.75" customHeight="1" thickBot="1">
      <c r="A24" s="250" t="s">
        <v>189</v>
      </c>
      <c r="B24" s="444"/>
      <c r="C24" s="28" t="s">
        <v>490</v>
      </c>
      <c r="D24" s="41" t="s">
        <v>80</v>
      </c>
      <c r="E24" s="245">
        <v>0</v>
      </c>
      <c r="F24" s="246">
        <v>0</v>
      </c>
      <c r="G24" s="246">
        <v>0</v>
      </c>
      <c r="H24" s="247">
        <v>0</v>
      </c>
      <c r="I24" s="246">
        <v>0</v>
      </c>
      <c r="J24" s="246">
        <v>0</v>
      </c>
      <c r="K24" s="247">
        <v>0</v>
      </c>
      <c r="L24" s="246">
        <v>0</v>
      </c>
      <c r="M24" s="236"/>
      <c r="N24" s="236"/>
    </row>
    <row r="25" spans="1:15" ht="33.75" customHeight="1" thickBot="1">
      <c r="A25" s="150">
        <v>1</v>
      </c>
      <c r="B25" s="438" t="s">
        <v>159</v>
      </c>
      <c r="C25" s="439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40"/>
      <c r="O25" s="122">
        <f>(H26+H27+H28+H29+H30+H31)/6*100</f>
        <v>91.666666666666657</v>
      </c>
    </row>
    <row r="26" spans="1:15" ht="38.25" customHeight="1" thickBot="1">
      <c r="A26" s="284" t="s">
        <v>17</v>
      </c>
      <c r="B26" s="125" t="s">
        <v>64</v>
      </c>
      <c r="C26" s="12" t="s">
        <v>65</v>
      </c>
      <c r="D26" s="12" t="s">
        <v>66</v>
      </c>
      <c r="E26" s="146">
        <v>2</v>
      </c>
      <c r="F26" s="146">
        <v>1</v>
      </c>
      <c r="G26" s="152">
        <v>1</v>
      </c>
      <c r="H26" s="247">
        <f>G26/F26</f>
        <v>1</v>
      </c>
      <c r="I26" s="152">
        <v>1</v>
      </c>
      <c r="J26" s="152">
        <v>1</v>
      </c>
      <c r="K26" s="247">
        <f>J26/I26</f>
        <v>1</v>
      </c>
      <c r="L26" s="152"/>
      <c r="M26" s="152"/>
      <c r="N26" s="152"/>
    </row>
    <row r="27" spans="1:15" ht="51" customHeight="1" thickBot="1">
      <c r="A27" s="246" t="s">
        <v>18</v>
      </c>
      <c r="B27" s="125" t="s">
        <v>158</v>
      </c>
      <c r="C27" s="25" t="s">
        <v>71</v>
      </c>
      <c r="D27" s="25" t="s">
        <v>72</v>
      </c>
      <c r="E27" s="146">
        <v>1</v>
      </c>
      <c r="F27" s="146">
        <v>4</v>
      </c>
      <c r="G27" s="152">
        <v>4</v>
      </c>
      <c r="H27" s="247">
        <f t="shared" ref="H27:H37" si="0">G27/F27</f>
        <v>1</v>
      </c>
      <c r="I27" s="152">
        <v>17</v>
      </c>
      <c r="J27" s="152">
        <v>17</v>
      </c>
      <c r="K27" s="247">
        <f t="shared" ref="K27:K31" si="1">J27/I27</f>
        <v>1</v>
      </c>
      <c r="L27" s="152"/>
      <c r="M27" s="152"/>
      <c r="N27" s="152"/>
    </row>
    <row r="28" spans="1:15" ht="38.25" customHeight="1" thickBot="1">
      <c r="A28" s="246" t="s">
        <v>19</v>
      </c>
      <c r="B28" s="125" t="s">
        <v>160</v>
      </c>
      <c r="C28" s="28" t="s">
        <v>73</v>
      </c>
      <c r="D28" s="27" t="s">
        <v>66</v>
      </c>
      <c r="E28" s="146">
        <v>8</v>
      </c>
      <c r="F28" s="146">
        <v>10</v>
      </c>
      <c r="G28" s="152">
        <v>10</v>
      </c>
      <c r="H28" s="247">
        <f t="shared" si="0"/>
        <v>1</v>
      </c>
      <c r="I28" s="152">
        <v>0</v>
      </c>
      <c r="J28" s="152">
        <v>0</v>
      </c>
      <c r="K28" s="247">
        <v>0</v>
      </c>
      <c r="L28" s="152"/>
      <c r="M28" s="152"/>
      <c r="N28" s="152"/>
    </row>
    <row r="29" spans="1:15" ht="48.75" customHeight="1" thickBot="1">
      <c r="A29" s="246" t="s">
        <v>76</v>
      </c>
      <c r="B29" s="125" t="s">
        <v>161</v>
      </c>
      <c r="C29" s="29" t="s">
        <v>271</v>
      </c>
      <c r="D29" s="28" t="s">
        <v>306</v>
      </c>
      <c r="E29" s="146" t="s">
        <v>269</v>
      </c>
      <c r="F29" s="146" t="s">
        <v>270</v>
      </c>
      <c r="G29" s="152" t="s">
        <v>270</v>
      </c>
      <c r="H29" s="247">
        <v>1</v>
      </c>
      <c r="I29" s="152" t="s">
        <v>492</v>
      </c>
      <c r="J29" s="152" t="s">
        <v>492</v>
      </c>
      <c r="K29" s="247">
        <v>1</v>
      </c>
      <c r="L29" s="152"/>
      <c r="M29" s="152"/>
      <c r="N29" s="152"/>
    </row>
    <row r="30" spans="1:15" ht="47.25" customHeight="1" thickBot="1">
      <c r="A30" s="441" t="s">
        <v>77</v>
      </c>
      <c r="B30" s="321" t="s">
        <v>162</v>
      </c>
      <c r="C30" s="269" t="s">
        <v>74</v>
      </c>
      <c r="D30" s="269" t="s">
        <v>72</v>
      </c>
      <c r="E30" s="281">
        <v>1</v>
      </c>
      <c r="F30" s="281">
        <v>1</v>
      </c>
      <c r="G30" s="282">
        <v>1</v>
      </c>
      <c r="H30" s="283">
        <f t="shared" si="0"/>
        <v>1</v>
      </c>
      <c r="I30" s="282">
        <v>1</v>
      </c>
      <c r="J30" s="282">
        <v>1</v>
      </c>
      <c r="K30" s="283">
        <f t="shared" si="1"/>
        <v>1</v>
      </c>
      <c r="L30" s="282"/>
      <c r="M30" s="282"/>
      <c r="N30" s="282"/>
    </row>
    <row r="31" spans="1:15" ht="42" customHeight="1" thickBot="1">
      <c r="A31" s="442"/>
      <c r="B31" s="323"/>
      <c r="C31" s="269" t="s">
        <v>75</v>
      </c>
      <c r="D31" s="269" t="s">
        <v>72</v>
      </c>
      <c r="E31" s="146">
        <v>12</v>
      </c>
      <c r="F31" s="146">
        <v>12</v>
      </c>
      <c r="G31" s="152">
        <v>6</v>
      </c>
      <c r="H31" s="247">
        <f t="shared" si="0"/>
        <v>0.5</v>
      </c>
      <c r="I31" s="152">
        <v>12</v>
      </c>
      <c r="J31" s="152">
        <v>12</v>
      </c>
      <c r="K31" s="247">
        <f t="shared" si="1"/>
        <v>1</v>
      </c>
      <c r="L31" s="152"/>
      <c r="M31" s="152"/>
      <c r="N31" s="152"/>
    </row>
    <row r="32" spans="1:15" ht="33.75" customHeight="1" thickBot="1">
      <c r="A32" s="151">
        <v>2</v>
      </c>
      <c r="B32" s="430" t="s">
        <v>163</v>
      </c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2"/>
      <c r="O32" s="122">
        <f>(H33+H34+H35+H36+H37+H38)/6*100</f>
        <v>100</v>
      </c>
    </row>
    <row r="33" spans="1:15" ht="65.25" customHeight="1" thickBot="1">
      <c r="A33" s="144" t="s">
        <v>20</v>
      </c>
      <c r="B33" s="29" t="s">
        <v>389</v>
      </c>
      <c r="C33" s="291" t="s">
        <v>415</v>
      </c>
      <c r="D33" s="28" t="s">
        <v>417</v>
      </c>
      <c r="E33" s="41">
        <v>4</v>
      </c>
      <c r="F33" s="41">
        <v>4</v>
      </c>
      <c r="G33" s="64">
        <v>4</v>
      </c>
      <c r="H33" s="247">
        <f>G33/F33</f>
        <v>1</v>
      </c>
      <c r="I33" s="152">
        <v>4</v>
      </c>
      <c r="J33" s="152">
        <v>4</v>
      </c>
      <c r="K33" s="247">
        <f>J33/I33</f>
        <v>1</v>
      </c>
      <c r="L33" s="2"/>
      <c r="M33" s="2"/>
      <c r="N33" s="2"/>
    </row>
    <row r="34" spans="1:15" ht="86.25" customHeight="1" thickBot="1">
      <c r="A34" s="144" t="s">
        <v>21</v>
      </c>
      <c r="B34" s="171" t="s">
        <v>390</v>
      </c>
      <c r="C34" s="291" t="s">
        <v>416</v>
      </c>
      <c r="D34" s="28" t="s">
        <v>417</v>
      </c>
      <c r="E34" s="41">
        <v>4</v>
      </c>
      <c r="F34" s="41">
        <v>4</v>
      </c>
      <c r="G34" s="64">
        <v>4</v>
      </c>
      <c r="H34" s="247">
        <f t="shared" si="0"/>
        <v>1</v>
      </c>
      <c r="I34" s="152">
        <v>4</v>
      </c>
      <c r="J34" s="152">
        <v>4</v>
      </c>
      <c r="K34" s="247">
        <f t="shared" ref="K34:K37" si="2">J34/I34</f>
        <v>1</v>
      </c>
      <c r="L34" s="2"/>
      <c r="M34" s="2"/>
      <c r="N34" s="2"/>
    </row>
    <row r="35" spans="1:15" ht="48" customHeight="1" thickBot="1">
      <c r="A35" s="144" t="s">
        <v>22</v>
      </c>
      <c r="B35" s="171" t="s">
        <v>391</v>
      </c>
      <c r="C35" s="291" t="s">
        <v>79</v>
      </c>
      <c r="D35" s="28" t="s">
        <v>80</v>
      </c>
      <c r="E35" s="41">
        <v>100</v>
      </c>
      <c r="F35" s="41">
        <v>100</v>
      </c>
      <c r="G35" s="64">
        <v>100</v>
      </c>
      <c r="H35" s="247">
        <f t="shared" si="0"/>
        <v>1</v>
      </c>
      <c r="I35" s="152">
        <v>100</v>
      </c>
      <c r="J35" s="152">
        <v>100</v>
      </c>
      <c r="K35" s="247">
        <f t="shared" si="2"/>
        <v>1</v>
      </c>
      <c r="L35" s="2"/>
      <c r="M35" s="2"/>
      <c r="N35" s="2"/>
    </row>
    <row r="36" spans="1:15" ht="42" customHeight="1" thickBot="1">
      <c r="A36" s="144" t="s">
        <v>130</v>
      </c>
      <c r="B36" s="171" t="s">
        <v>392</v>
      </c>
      <c r="C36" s="291" t="s">
        <v>81</v>
      </c>
      <c r="D36" s="28" t="s">
        <v>82</v>
      </c>
      <c r="E36" s="41">
        <v>35</v>
      </c>
      <c r="F36" s="41">
        <v>35</v>
      </c>
      <c r="G36" s="64">
        <v>35</v>
      </c>
      <c r="H36" s="247">
        <f t="shared" si="0"/>
        <v>1</v>
      </c>
      <c r="I36" s="152">
        <v>30</v>
      </c>
      <c r="J36" s="152">
        <v>30</v>
      </c>
      <c r="K36" s="247">
        <f t="shared" si="2"/>
        <v>1</v>
      </c>
      <c r="L36" s="2"/>
      <c r="M36" s="2"/>
      <c r="N36" s="2"/>
    </row>
    <row r="37" spans="1:15" ht="45" customHeight="1" thickBot="1">
      <c r="A37" s="182" t="s">
        <v>131</v>
      </c>
      <c r="B37" s="321" t="s">
        <v>393</v>
      </c>
      <c r="C37" s="291" t="s">
        <v>83</v>
      </c>
      <c r="D37" s="28" t="s">
        <v>66</v>
      </c>
      <c r="E37" s="41">
        <v>1</v>
      </c>
      <c r="F37" s="41">
        <v>1</v>
      </c>
      <c r="G37" s="64">
        <v>1</v>
      </c>
      <c r="H37" s="247">
        <f t="shared" si="0"/>
        <v>1</v>
      </c>
      <c r="I37" s="152">
        <v>1</v>
      </c>
      <c r="J37" s="152">
        <v>1</v>
      </c>
      <c r="K37" s="247">
        <f t="shared" si="2"/>
        <v>1</v>
      </c>
      <c r="L37" s="2"/>
      <c r="M37" s="2"/>
      <c r="N37" s="2"/>
    </row>
    <row r="38" spans="1:15" ht="36.75" customHeight="1" thickBot="1">
      <c r="A38" s="182" t="s">
        <v>132</v>
      </c>
      <c r="B38" s="323"/>
      <c r="C38" s="291" t="s">
        <v>84</v>
      </c>
      <c r="D38" s="28" t="s">
        <v>66</v>
      </c>
      <c r="E38" s="41">
        <v>0</v>
      </c>
      <c r="F38" s="41">
        <v>0</v>
      </c>
      <c r="G38" s="64">
        <v>0</v>
      </c>
      <c r="H38" s="247">
        <v>1</v>
      </c>
      <c r="I38" s="152">
        <v>0</v>
      </c>
      <c r="J38" s="152">
        <v>0</v>
      </c>
      <c r="K38" s="247">
        <v>1</v>
      </c>
      <c r="L38" s="2"/>
      <c r="M38" s="2"/>
      <c r="N38" s="2"/>
    </row>
    <row r="39" spans="1:15" ht="33.75" customHeight="1" thickBot="1">
      <c r="A39" s="151">
        <v>3</v>
      </c>
      <c r="B39" s="430" t="s">
        <v>626</v>
      </c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2"/>
      <c r="O39" s="122">
        <f>(H40+H41+H42+H43+H44+H45+H46+H47+H48+H49+H50+H51+H52+H53+H54+H55+H56+H57+H58)/19*100</f>
        <v>147.38264336706058</v>
      </c>
    </row>
    <row r="40" spans="1:15" ht="47.25" customHeight="1" thickBot="1">
      <c r="A40" s="145" t="s">
        <v>272</v>
      </c>
      <c r="B40" s="125" t="s">
        <v>169</v>
      </c>
      <c r="C40" s="32" t="s">
        <v>241</v>
      </c>
      <c r="D40" s="31" t="s">
        <v>301</v>
      </c>
      <c r="E40" s="238">
        <v>4</v>
      </c>
      <c r="F40" s="238">
        <v>4</v>
      </c>
      <c r="G40" s="64">
        <v>4</v>
      </c>
      <c r="H40" s="155">
        <f>G40/F40</f>
        <v>1</v>
      </c>
      <c r="I40" s="152">
        <v>4</v>
      </c>
      <c r="J40" s="152">
        <v>4</v>
      </c>
      <c r="K40" s="155">
        <f>J40/I40</f>
        <v>1</v>
      </c>
      <c r="L40" s="2"/>
      <c r="M40" s="2"/>
      <c r="N40" s="2"/>
    </row>
    <row r="41" spans="1:15" ht="33.75" customHeight="1" thickBot="1">
      <c r="A41" s="183" t="s">
        <v>564</v>
      </c>
      <c r="B41" s="321" t="s">
        <v>170</v>
      </c>
      <c r="C41" s="32" t="s">
        <v>87</v>
      </c>
      <c r="D41" s="31" t="s">
        <v>82</v>
      </c>
      <c r="E41" s="238">
        <v>10</v>
      </c>
      <c r="F41" s="238">
        <v>10</v>
      </c>
      <c r="G41" s="64">
        <v>11</v>
      </c>
      <c r="H41" s="155">
        <f t="shared" ref="H41:K79" si="3">G41/F41</f>
        <v>1.1000000000000001</v>
      </c>
      <c r="I41" s="152">
        <v>2</v>
      </c>
      <c r="J41" s="154">
        <v>2</v>
      </c>
      <c r="K41" s="155">
        <f t="shared" ref="K41:K45" si="4">J41/I41</f>
        <v>1</v>
      </c>
      <c r="L41" s="2"/>
      <c r="M41" s="2"/>
      <c r="N41" s="2"/>
    </row>
    <row r="42" spans="1:15" ht="33.75" customHeight="1" thickBot="1">
      <c r="A42" s="183" t="s">
        <v>565</v>
      </c>
      <c r="B42" s="323"/>
      <c r="C42" s="32" t="s">
        <v>349</v>
      </c>
      <c r="D42" s="31" t="s">
        <v>350</v>
      </c>
      <c r="E42" s="238">
        <v>1</v>
      </c>
      <c r="F42" s="238">
        <v>1</v>
      </c>
      <c r="G42" s="64">
        <v>1</v>
      </c>
      <c r="H42" s="155">
        <f t="shared" si="3"/>
        <v>1</v>
      </c>
      <c r="I42" s="152">
        <v>1</v>
      </c>
      <c r="J42" s="152">
        <v>1</v>
      </c>
      <c r="K42" s="155">
        <f t="shared" si="4"/>
        <v>1</v>
      </c>
      <c r="L42" s="2"/>
      <c r="M42" s="2"/>
      <c r="N42" s="2"/>
    </row>
    <row r="43" spans="1:15" ht="42" customHeight="1" thickBot="1">
      <c r="A43" s="147" t="s">
        <v>275</v>
      </c>
      <c r="B43" s="125" t="s">
        <v>308</v>
      </c>
      <c r="C43" s="32" t="s">
        <v>276</v>
      </c>
      <c r="D43" s="31" t="s">
        <v>88</v>
      </c>
      <c r="E43" s="239">
        <v>600</v>
      </c>
      <c r="F43" s="107">
        <v>300</v>
      </c>
      <c r="G43" s="107">
        <v>273</v>
      </c>
      <c r="H43" s="155">
        <f t="shared" si="3"/>
        <v>0.91</v>
      </c>
      <c r="I43" s="152">
        <v>900</v>
      </c>
      <c r="J43" s="154">
        <v>900</v>
      </c>
      <c r="K43" s="155">
        <f t="shared" si="4"/>
        <v>1</v>
      </c>
      <c r="L43" s="2"/>
      <c r="M43" s="2"/>
      <c r="N43" s="2"/>
    </row>
    <row r="44" spans="1:15" ht="44.25" customHeight="1" thickBot="1">
      <c r="A44" s="145" t="s">
        <v>278</v>
      </c>
      <c r="B44" s="125" t="s">
        <v>243</v>
      </c>
      <c r="C44" s="32" t="s">
        <v>277</v>
      </c>
      <c r="D44" s="31" t="s">
        <v>90</v>
      </c>
      <c r="E44" s="238">
        <v>1</v>
      </c>
      <c r="F44" s="238">
        <v>2</v>
      </c>
      <c r="G44" s="64">
        <v>2</v>
      </c>
      <c r="H44" s="155">
        <f t="shared" si="3"/>
        <v>1</v>
      </c>
      <c r="I44" s="152">
        <v>1</v>
      </c>
      <c r="J44" s="152">
        <v>1</v>
      </c>
      <c r="K44" s="155">
        <f t="shared" si="4"/>
        <v>1</v>
      </c>
      <c r="L44" s="2"/>
      <c r="M44" s="2"/>
      <c r="N44" s="2"/>
    </row>
    <row r="45" spans="1:15" ht="110.25" customHeight="1" thickBot="1">
      <c r="A45" s="145" t="s">
        <v>279</v>
      </c>
      <c r="B45" s="290" t="s">
        <v>245</v>
      </c>
      <c r="C45" s="32" t="s">
        <v>281</v>
      </c>
      <c r="D45" s="31" t="s">
        <v>90</v>
      </c>
      <c r="E45" s="238">
        <v>1</v>
      </c>
      <c r="F45" s="240">
        <v>2</v>
      </c>
      <c r="G45" s="64">
        <v>2</v>
      </c>
      <c r="H45" s="155">
        <f t="shared" si="3"/>
        <v>1</v>
      </c>
      <c r="I45" s="152">
        <v>1</v>
      </c>
      <c r="J45" s="152">
        <v>1</v>
      </c>
      <c r="K45" s="155">
        <f t="shared" si="4"/>
        <v>1</v>
      </c>
      <c r="L45" s="2"/>
      <c r="M45" s="2"/>
      <c r="N45" s="2"/>
    </row>
    <row r="46" spans="1:15" ht="69.75" customHeight="1" thickBot="1">
      <c r="A46" s="145" t="s">
        <v>280</v>
      </c>
      <c r="B46" s="125" t="s">
        <v>394</v>
      </c>
      <c r="C46" s="32" t="s">
        <v>89</v>
      </c>
      <c r="D46" s="31" t="s">
        <v>90</v>
      </c>
      <c r="E46" s="238">
        <v>12</v>
      </c>
      <c r="F46" s="238">
        <v>12</v>
      </c>
      <c r="G46" s="64">
        <v>12</v>
      </c>
      <c r="H46" s="155">
        <f t="shared" ref="H46:H58" si="5">G46/F46</f>
        <v>1</v>
      </c>
      <c r="I46" s="152">
        <v>12</v>
      </c>
      <c r="J46" s="152">
        <v>12</v>
      </c>
      <c r="K46" s="155">
        <f>J46/I46</f>
        <v>1</v>
      </c>
      <c r="L46" s="2"/>
      <c r="M46" s="2"/>
      <c r="N46" s="2"/>
      <c r="O46" s="158"/>
    </row>
    <row r="47" spans="1:15" ht="33.75" customHeight="1" thickBot="1">
      <c r="A47" s="145" t="s">
        <v>282</v>
      </c>
      <c r="B47" s="125" t="s">
        <v>172</v>
      </c>
      <c r="C47" s="32" t="s">
        <v>91</v>
      </c>
      <c r="D47" s="31" t="s">
        <v>78</v>
      </c>
      <c r="E47" s="238">
        <v>2</v>
      </c>
      <c r="F47" s="238">
        <v>2</v>
      </c>
      <c r="G47" s="64">
        <v>2</v>
      </c>
      <c r="H47" s="155">
        <f t="shared" si="5"/>
        <v>1</v>
      </c>
      <c r="I47" s="152">
        <v>0</v>
      </c>
      <c r="J47" s="152">
        <v>0</v>
      </c>
      <c r="K47" s="155">
        <v>0</v>
      </c>
      <c r="L47" s="2"/>
      <c r="M47" s="2"/>
      <c r="N47" s="2"/>
    </row>
    <row r="48" spans="1:15" ht="84" customHeight="1" thickBot="1">
      <c r="A48" s="145" t="s">
        <v>283</v>
      </c>
      <c r="B48" s="125" t="s">
        <v>246</v>
      </c>
      <c r="C48" s="45" t="s">
        <v>92</v>
      </c>
      <c r="D48" s="31" t="s">
        <v>90</v>
      </c>
      <c r="E48" s="238">
        <v>12</v>
      </c>
      <c r="F48" s="238">
        <v>12</v>
      </c>
      <c r="G48" s="64">
        <v>12</v>
      </c>
      <c r="H48" s="155">
        <f t="shared" si="5"/>
        <v>1</v>
      </c>
      <c r="I48" s="152">
        <v>12</v>
      </c>
      <c r="J48" s="152">
        <v>12</v>
      </c>
      <c r="K48" s="155">
        <f t="shared" ref="K48:K58" si="6">J48/I48</f>
        <v>1</v>
      </c>
      <c r="L48" s="2"/>
      <c r="M48" s="2"/>
      <c r="N48" s="2"/>
    </row>
    <row r="49" spans="1:15" ht="36.75" customHeight="1" thickBot="1">
      <c r="A49" s="145" t="s">
        <v>284</v>
      </c>
      <c r="B49" s="125" t="s">
        <v>173</v>
      </c>
      <c r="C49" s="32" t="s">
        <v>93</v>
      </c>
      <c r="D49" s="31" t="s">
        <v>90</v>
      </c>
      <c r="E49" s="238">
        <v>12</v>
      </c>
      <c r="F49" s="238">
        <v>12</v>
      </c>
      <c r="G49" s="64">
        <v>12</v>
      </c>
      <c r="H49" s="155">
        <f t="shared" si="5"/>
        <v>1</v>
      </c>
      <c r="I49" s="152">
        <v>12</v>
      </c>
      <c r="J49" s="152">
        <v>12</v>
      </c>
      <c r="K49" s="155">
        <f t="shared" si="6"/>
        <v>1</v>
      </c>
      <c r="L49" s="2"/>
      <c r="M49" s="2"/>
      <c r="N49" s="2"/>
    </row>
    <row r="50" spans="1:15" ht="34.5" customHeight="1" thickBot="1">
      <c r="A50" s="145" t="s">
        <v>285</v>
      </c>
      <c r="B50" s="125" t="s">
        <v>395</v>
      </c>
      <c r="C50" s="32" t="s">
        <v>95</v>
      </c>
      <c r="D50" s="31" t="s">
        <v>94</v>
      </c>
      <c r="E50" s="238">
        <v>2</v>
      </c>
      <c r="F50" s="240">
        <v>2</v>
      </c>
      <c r="G50" s="98">
        <v>2</v>
      </c>
      <c r="H50" s="155">
        <f t="shared" si="5"/>
        <v>1</v>
      </c>
      <c r="I50" s="152">
        <v>2</v>
      </c>
      <c r="J50" s="152">
        <v>2</v>
      </c>
      <c r="K50" s="155">
        <f t="shared" si="6"/>
        <v>1</v>
      </c>
      <c r="L50" s="2"/>
      <c r="M50" s="2"/>
      <c r="N50" s="2"/>
    </row>
    <row r="51" spans="1:15" ht="34.5" customHeight="1" thickBot="1">
      <c r="A51" s="145" t="s">
        <v>286</v>
      </c>
      <c r="B51" s="125" t="s">
        <v>396</v>
      </c>
      <c r="C51" s="45" t="s">
        <v>97</v>
      </c>
      <c r="D51" s="31" t="s">
        <v>96</v>
      </c>
      <c r="E51" s="239">
        <v>900</v>
      </c>
      <c r="F51" s="107">
        <v>500</v>
      </c>
      <c r="G51" s="107">
        <v>494</v>
      </c>
      <c r="H51" s="155">
        <f t="shared" si="5"/>
        <v>0.98799999999999999</v>
      </c>
      <c r="I51" s="152">
        <v>562</v>
      </c>
      <c r="J51" s="154">
        <v>562</v>
      </c>
      <c r="K51" s="155">
        <f t="shared" si="6"/>
        <v>1</v>
      </c>
      <c r="L51" s="2"/>
      <c r="M51" s="2"/>
      <c r="N51" s="2"/>
    </row>
    <row r="52" spans="1:15" ht="34.5" customHeight="1" thickBot="1">
      <c r="A52" s="145" t="s">
        <v>287</v>
      </c>
      <c r="B52" s="125" t="s">
        <v>397</v>
      </c>
      <c r="C52" s="32" t="s">
        <v>98</v>
      </c>
      <c r="D52" s="31" t="s">
        <v>99</v>
      </c>
      <c r="E52" s="239">
        <v>6000</v>
      </c>
      <c r="F52" s="107">
        <v>6000</v>
      </c>
      <c r="G52" s="98">
        <v>60000</v>
      </c>
      <c r="H52" s="155">
        <f t="shared" si="5"/>
        <v>10</v>
      </c>
      <c r="I52" s="152">
        <v>6000</v>
      </c>
      <c r="J52" s="152">
        <v>6000</v>
      </c>
      <c r="K52" s="155">
        <f t="shared" si="6"/>
        <v>1</v>
      </c>
      <c r="L52" s="2"/>
      <c r="M52" s="2"/>
      <c r="N52" s="2"/>
    </row>
    <row r="53" spans="1:15" ht="33" customHeight="1" thickBot="1">
      <c r="A53" s="145" t="s">
        <v>288</v>
      </c>
      <c r="B53" s="125" t="s">
        <v>248</v>
      </c>
      <c r="C53" s="45" t="s">
        <v>101</v>
      </c>
      <c r="D53" s="31" t="s">
        <v>100</v>
      </c>
      <c r="E53" s="239">
        <v>3437</v>
      </c>
      <c r="F53" s="107">
        <v>2762.9</v>
      </c>
      <c r="G53" s="98">
        <v>2424.25</v>
      </c>
      <c r="H53" s="155">
        <f t="shared" si="5"/>
        <v>0.87742951246878276</v>
      </c>
      <c r="I53" s="152">
        <v>2475.37</v>
      </c>
      <c r="J53" s="253">
        <v>2121.098</v>
      </c>
      <c r="K53" s="155">
        <f t="shared" si="6"/>
        <v>0.85688119351854475</v>
      </c>
      <c r="L53" s="2"/>
      <c r="M53" s="2"/>
      <c r="N53" s="2"/>
    </row>
    <row r="54" spans="1:15" ht="48" customHeight="1" thickBot="1">
      <c r="A54" s="145" t="s">
        <v>289</v>
      </c>
      <c r="B54" s="125" t="s">
        <v>398</v>
      </c>
      <c r="C54" s="32" t="s">
        <v>102</v>
      </c>
      <c r="D54" s="31" t="s">
        <v>78</v>
      </c>
      <c r="E54" s="238">
        <v>55</v>
      </c>
      <c r="F54" s="238">
        <v>55</v>
      </c>
      <c r="G54" s="64">
        <v>62</v>
      </c>
      <c r="H54" s="155">
        <f t="shared" si="5"/>
        <v>1.1272727272727272</v>
      </c>
      <c r="I54" s="152">
        <v>34</v>
      </c>
      <c r="J54" s="152">
        <v>52</v>
      </c>
      <c r="K54" s="155">
        <f t="shared" si="6"/>
        <v>1.5294117647058822</v>
      </c>
      <c r="L54" s="2"/>
      <c r="M54" s="2"/>
      <c r="N54" s="2"/>
    </row>
    <row r="55" spans="1:15" ht="46.5" customHeight="1" thickBot="1">
      <c r="A55" s="145" t="s">
        <v>290</v>
      </c>
      <c r="B55" s="125" t="s">
        <v>249</v>
      </c>
      <c r="C55" s="32" t="s">
        <v>103</v>
      </c>
      <c r="D55" s="31" t="s">
        <v>294</v>
      </c>
      <c r="E55" s="64">
        <v>200</v>
      </c>
      <c r="F55" s="64">
        <v>200</v>
      </c>
      <c r="G55" s="64">
        <v>200</v>
      </c>
      <c r="H55" s="155">
        <f t="shared" si="5"/>
        <v>1</v>
      </c>
      <c r="I55" s="152">
        <v>200</v>
      </c>
      <c r="J55" s="152">
        <v>200</v>
      </c>
      <c r="K55" s="155">
        <f t="shared" si="6"/>
        <v>1</v>
      </c>
      <c r="L55" s="2"/>
      <c r="M55" s="2"/>
      <c r="N55" s="2"/>
    </row>
    <row r="56" spans="1:15" ht="121.5" customHeight="1" thickBot="1">
      <c r="A56" s="145" t="s">
        <v>291</v>
      </c>
      <c r="B56" s="125" t="s">
        <v>250</v>
      </c>
      <c r="C56" s="32" t="s">
        <v>295</v>
      </c>
      <c r="D56" s="31" t="s">
        <v>296</v>
      </c>
      <c r="E56" s="64">
        <v>2</v>
      </c>
      <c r="F56" s="64">
        <v>2</v>
      </c>
      <c r="G56" s="64">
        <v>2</v>
      </c>
      <c r="H56" s="155">
        <f t="shared" si="5"/>
        <v>1</v>
      </c>
      <c r="I56" s="152">
        <v>1</v>
      </c>
      <c r="J56" s="152">
        <v>1</v>
      </c>
      <c r="K56" s="155">
        <f t="shared" si="6"/>
        <v>1</v>
      </c>
      <c r="L56" s="2"/>
      <c r="M56" s="2"/>
      <c r="N56" s="2"/>
    </row>
    <row r="57" spans="1:15" ht="113.25" thickBot="1">
      <c r="A57" s="145" t="s">
        <v>292</v>
      </c>
      <c r="B57" s="125" t="s">
        <v>245</v>
      </c>
      <c r="C57" s="32" t="s">
        <v>104</v>
      </c>
      <c r="D57" s="33" t="s">
        <v>105</v>
      </c>
      <c r="E57" s="64">
        <v>1</v>
      </c>
      <c r="F57" s="64">
        <v>1</v>
      </c>
      <c r="G57" s="64">
        <v>1</v>
      </c>
      <c r="H57" s="155">
        <f t="shared" si="5"/>
        <v>1</v>
      </c>
      <c r="I57" s="152">
        <v>1</v>
      </c>
      <c r="J57" s="154">
        <v>1</v>
      </c>
      <c r="K57" s="155">
        <f t="shared" si="6"/>
        <v>1</v>
      </c>
      <c r="L57" s="2"/>
      <c r="M57" s="2"/>
      <c r="N57" s="2"/>
    </row>
    <row r="58" spans="1:15" ht="45.75" thickBot="1">
      <c r="A58" s="145" t="s">
        <v>293</v>
      </c>
      <c r="B58" s="125" t="s">
        <v>399</v>
      </c>
      <c r="C58" s="32" t="s">
        <v>251</v>
      </c>
      <c r="D58" s="33" t="s">
        <v>105</v>
      </c>
      <c r="E58" s="64">
        <v>1</v>
      </c>
      <c r="F58" s="64">
        <v>1</v>
      </c>
      <c r="G58" s="64">
        <v>1</v>
      </c>
      <c r="H58" s="155">
        <f t="shared" si="5"/>
        <v>1</v>
      </c>
      <c r="I58" s="152">
        <v>1</v>
      </c>
      <c r="J58" s="152">
        <v>1</v>
      </c>
      <c r="K58" s="155">
        <f t="shared" si="6"/>
        <v>1</v>
      </c>
      <c r="L58" s="2"/>
      <c r="M58" s="2"/>
      <c r="N58" s="2"/>
    </row>
    <row r="59" spans="1:15" ht="33.75" customHeight="1" thickBot="1">
      <c r="A59" s="151">
        <v>4</v>
      </c>
      <c r="B59" s="430" t="s">
        <v>457</v>
      </c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431"/>
      <c r="N59" s="432"/>
      <c r="O59" s="159">
        <f>(H60+H61+H62+H64+H65+H66+H68+H69+H72+H73)/10*100</f>
        <v>100.28012559477003</v>
      </c>
    </row>
    <row r="60" spans="1:15" ht="57" customHeight="1" thickBot="1">
      <c r="A60" s="183" t="s">
        <v>539</v>
      </c>
      <c r="B60" s="435" t="s">
        <v>178</v>
      </c>
      <c r="C60" s="32" t="s">
        <v>106</v>
      </c>
      <c r="D60" s="34" t="s">
        <v>82</v>
      </c>
      <c r="E60" s="152">
        <v>150</v>
      </c>
      <c r="F60" s="152">
        <v>150</v>
      </c>
      <c r="G60" s="152">
        <v>150</v>
      </c>
      <c r="H60" s="155">
        <f t="shared" si="3"/>
        <v>1</v>
      </c>
      <c r="I60" s="152">
        <v>220</v>
      </c>
      <c r="J60" s="152">
        <v>220</v>
      </c>
      <c r="K60" s="155">
        <f t="shared" si="3"/>
        <v>1</v>
      </c>
      <c r="L60" s="2"/>
      <c r="M60" s="2"/>
      <c r="N60" s="2"/>
    </row>
    <row r="61" spans="1:15" ht="39" customHeight="1" thickBot="1">
      <c r="A61" s="183" t="s">
        <v>540</v>
      </c>
      <c r="B61" s="436"/>
      <c r="C61" s="32" t="s">
        <v>107</v>
      </c>
      <c r="D61" s="34" t="s">
        <v>108</v>
      </c>
      <c r="E61" s="148">
        <v>5350</v>
      </c>
      <c r="F61" s="148">
        <v>5350</v>
      </c>
      <c r="G61" s="152">
        <v>5200</v>
      </c>
      <c r="H61" s="155">
        <f t="shared" si="3"/>
        <v>0.9719626168224299</v>
      </c>
      <c r="I61" s="152">
        <v>18900</v>
      </c>
      <c r="J61" s="152">
        <v>18988</v>
      </c>
      <c r="K61" s="155">
        <f t="shared" si="3"/>
        <v>1.0046560846560846</v>
      </c>
      <c r="L61" s="2"/>
      <c r="M61" s="2"/>
      <c r="N61" s="2"/>
    </row>
    <row r="62" spans="1:15" ht="39" customHeight="1" thickBot="1">
      <c r="A62" s="183" t="s">
        <v>541</v>
      </c>
      <c r="B62" s="437"/>
      <c r="C62" s="32" t="s">
        <v>297</v>
      </c>
      <c r="D62" s="34" t="s">
        <v>108</v>
      </c>
      <c r="E62" s="152">
        <v>12</v>
      </c>
      <c r="F62" s="152">
        <v>12</v>
      </c>
      <c r="G62" s="152">
        <v>12</v>
      </c>
      <c r="H62" s="155">
        <f t="shared" si="3"/>
        <v>1</v>
      </c>
      <c r="I62" s="152">
        <v>12</v>
      </c>
      <c r="J62" s="152">
        <v>12</v>
      </c>
      <c r="K62" s="155">
        <f t="shared" si="3"/>
        <v>1</v>
      </c>
      <c r="L62" s="2"/>
      <c r="M62" s="2"/>
      <c r="N62" s="2"/>
    </row>
    <row r="63" spans="1:15" ht="38.25" customHeight="1" thickBot="1">
      <c r="A63" s="147" t="s">
        <v>400</v>
      </c>
      <c r="B63" s="149" t="s">
        <v>405</v>
      </c>
      <c r="C63" s="32" t="s">
        <v>109</v>
      </c>
      <c r="D63" s="34" t="s">
        <v>110</v>
      </c>
      <c r="E63" s="152">
        <v>0</v>
      </c>
      <c r="F63" s="152">
        <v>0</v>
      </c>
      <c r="G63" s="152">
        <v>0</v>
      </c>
      <c r="H63" s="155">
        <v>0</v>
      </c>
      <c r="I63" s="152">
        <v>165.35</v>
      </c>
      <c r="J63" s="152">
        <v>165.35</v>
      </c>
      <c r="K63" s="155">
        <v>0</v>
      </c>
      <c r="L63" s="2"/>
      <c r="M63" s="2"/>
      <c r="N63" s="2"/>
    </row>
    <row r="64" spans="1:15" ht="31.5" customHeight="1" thickBot="1">
      <c r="A64" s="183" t="s">
        <v>542</v>
      </c>
      <c r="B64" s="435" t="s">
        <v>406</v>
      </c>
      <c r="C64" s="32" t="s">
        <v>111</v>
      </c>
      <c r="D64" s="34" t="s">
        <v>108</v>
      </c>
      <c r="E64" s="156">
        <v>5560</v>
      </c>
      <c r="F64" s="156">
        <v>5560</v>
      </c>
      <c r="G64" s="152">
        <v>5505</v>
      </c>
      <c r="H64" s="155">
        <f t="shared" si="3"/>
        <v>0.9901079136690647</v>
      </c>
      <c r="I64" s="152">
        <v>5300</v>
      </c>
      <c r="J64" s="152">
        <v>5300</v>
      </c>
      <c r="K64" s="155">
        <f t="shared" si="3"/>
        <v>1</v>
      </c>
      <c r="L64" s="2"/>
      <c r="M64" s="2"/>
      <c r="N64" s="2"/>
    </row>
    <row r="65" spans="1:15" ht="38.25" customHeight="1" thickBot="1">
      <c r="A65" s="183" t="s">
        <v>543</v>
      </c>
      <c r="B65" s="436"/>
      <c r="C65" s="32" t="s">
        <v>112</v>
      </c>
      <c r="D65" s="34" t="s">
        <v>113</v>
      </c>
      <c r="E65" s="148" t="s">
        <v>114</v>
      </c>
      <c r="F65" s="148" t="s">
        <v>114</v>
      </c>
      <c r="G65" s="148" t="s">
        <v>114</v>
      </c>
      <c r="H65" s="155">
        <v>1</v>
      </c>
      <c r="I65" s="148" t="s">
        <v>577</v>
      </c>
      <c r="J65" s="148" t="s">
        <v>577</v>
      </c>
      <c r="K65" s="155">
        <v>1</v>
      </c>
      <c r="L65" s="2"/>
      <c r="M65" s="2"/>
      <c r="N65" s="2"/>
    </row>
    <row r="66" spans="1:15" ht="33.75" customHeight="1" thickBot="1">
      <c r="A66" s="147" t="s">
        <v>544</v>
      </c>
      <c r="B66" s="437"/>
      <c r="C66" s="32" t="s">
        <v>115</v>
      </c>
      <c r="D66" s="34" t="s">
        <v>116</v>
      </c>
      <c r="E66" s="148">
        <v>12637</v>
      </c>
      <c r="F66" s="148">
        <v>12637</v>
      </c>
      <c r="G66" s="148">
        <v>12637</v>
      </c>
      <c r="H66" s="155">
        <f t="shared" si="3"/>
        <v>1</v>
      </c>
      <c r="I66" s="148">
        <v>12637</v>
      </c>
      <c r="J66" s="148">
        <v>12637</v>
      </c>
      <c r="K66" s="155">
        <f t="shared" si="3"/>
        <v>1</v>
      </c>
      <c r="L66" s="2"/>
      <c r="M66" s="2"/>
      <c r="N66" s="2"/>
    </row>
    <row r="67" spans="1:15" ht="38.25" customHeight="1" thickBot="1">
      <c r="A67" s="145" t="s">
        <v>401</v>
      </c>
      <c r="B67" s="125" t="s">
        <v>179</v>
      </c>
      <c r="C67" s="32" t="s">
        <v>109</v>
      </c>
      <c r="D67" s="34" t="s">
        <v>110</v>
      </c>
      <c r="E67" s="148">
        <f>'3.Свед-я о показ-лях мун.пр'!D55</f>
        <v>0</v>
      </c>
      <c r="F67" s="148">
        <f>'3.Свед-я о показ-лях мун.пр'!E55</f>
        <v>0</v>
      </c>
      <c r="G67" s="148">
        <f>'3.Свед-я о показ-лях мун.пр'!F55</f>
        <v>0</v>
      </c>
      <c r="H67" s="155">
        <v>0</v>
      </c>
      <c r="I67" s="148">
        <v>0</v>
      </c>
      <c r="J67" s="148">
        <v>0</v>
      </c>
      <c r="K67" s="155">
        <v>0</v>
      </c>
      <c r="L67" s="2"/>
      <c r="M67" s="2"/>
      <c r="N67" s="2"/>
    </row>
    <row r="68" spans="1:15" ht="38.25" customHeight="1" thickBot="1">
      <c r="A68" s="147" t="s">
        <v>545</v>
      </c>
      <c r="B68" s="321" t="s">
        <v>309</v>
      </c>
      <c r="C68" s="32" t="s">
        <v>117</v>
      </c>
      <c r="D68" s="34" t="s">
        <v>82</v>
      </c>
      <c r="E68" s="156">
        <v>60</v>
      </c>
      <c r="F68" s="156">
        <v>60</v>
      </c>
      <c r="G68" s="152">
        <v>62</v>
      </c>
      <c r="H68" s="155">
        <f t="shared" si="3"/>
        <v>1.0333333333333334</v>
      </c>
      <c r="I68" s="152">
        <v>62</v>
      </c>
      <c r="J68" s="152">
        <v>62</v>
      </c>
      <c r="K68" s="155">
        <f t="shared" si="3"/>
        <v>1</v>
      </c>
      <c r="L68" s="2"/>
      <c r="M68" s="2"/>
      <c r="N68" s="2"/>
    </row>
    <row r="69" spans="1:15" ht="32.25" customHeight="1" thickBot="1">
      <c r="A69" s="147" t="s">
        <v>546</v>
      </c>
      <c r="B69" s="323"/>
      <c r="C69" s="32" t="s">
        <v>107</v>
      </c>
      <c r="D69" s="34" t="s">
        <v>108</v>
      </c>
      <c r="E69" s="156">
        <v>9200</v>
      </c>
      <c r="F69" s="156">
        <v>9200</v>
      </c>
      <c r="G69" s="152">
        <v>9500</v>
      </c>
      <c r="H69" s="155">
        <f t="shared" si="3"/>
        <v>1.0326086956521738</v>
      </c>
      <c r="I69" s="152">
        <v>9200</v>
      </c>
      <c r="J69" s="152">
        <v>9288</v>
      </c>
      <c r="K69" s="155">
        <f t="shared" si="3"/>
        <v>1.0095652173913043</v>
      </c>
      <c r="L69" s="2"/>
      <c r="M69" s="2"/>
      <c r="N69" s="2"/>
    </row>
    <row r="70" spans="1:15" ht="33" customHeight="1" thickBot="1">
      <c r="A70" s="433" t="s">
        <v>402</v>
      </c>
      <c r="B70" s="321" t="s">
        <v>407</v>
      </c>
      <c r="C70" s="32" t="s">
        <v>118</v>
      </c>
      <c r="D70" s="34" t="s">
        <v>108</v>
      </c>
      <c r="E70" s="156">
        <v>8</v>
      </c>
      <c r="F70" s="157">
        <v>0</v>
      </c>
      <c r="G70" s="154">
        <v>0</v>
      </c>
      <c r="H70" s="155">
        <v>0</v>
      </c>
      <c r="I70" s="152">
        <v>0</v>
      </c>
      <c r="J70" s="152">
        <v>0</v>
      </c>
      <c r="K70" s="155">
        <v>0</v>
      </c>
      <c r="L70" s="2"/>
      <c r="M70" s="2"/>
      <c r="N70" s="2"/>
    </row>
    <row r="71" spans="1:15" ht="33.75" customHeight="1" thickBot="1">
      <c r="A71" s="434"/>
      <c r="B71" s="323"/>
      <c r="C71" s="32" t="s">
        <v>107</v>
      </c>
      <c r="D71" s="34" t="s">
        <v>108</v>
      </c>
      <c r="E71" s="156">
        <v>100</v>
      </c>
      <c r="F71" s="156">
        <f>'3.Свед-я о показ-лях мун.пр'!E59</f>
        <v>0</v>
      </c>
      <c r="G71" s="152">
        <v>0</v>
      </c>
      <c r="H71" s="155">
        <v>0</v>
      </c>
      <c r="I71" s="152">
        <v>0</v>
      </c>
      <c r="J71" s="152">
        <v>0</v>
      </c>
      <c r="K71" s="155">
        <v>0</v>
      </c>
      <c r="L71" s="2"/>
      <c r="M71" s="2"/>
      <c r="N71" s="2"/>
    </row>
    <row r="72" spans="1:15" ht="92.25" customHeight="1" thickBot="1">
      <c r="A72" s="145" t="s">
        <v>403</v>
      </c>
      <c r="B72" s="184" t="s">
        <v>262</v>
      </c>
      <c r="C72" s="32" t="s">
        <v>140</v>
      </c>
      <c r="D72" s="34" t="s">
        <v>119</v>
      </c>
      <c r="E72" s="156">
        <v>15</v>
      </c>
      <c r="F72" s="156">
        <v>15</v>
      </c>
      <c r="G72" s="152">
        <v>15</v>
      </c>
      <c r="H72" s="155">
        <f t="shared" si="3"/>
        <v>1</v>
      </c>
      <c r="I72" s="152">
        <v>15</v>
      </c>
      <c r="J72" s="152">
        <v>15</v>
      </c>
      <c r="K72" s="155">
        <f t="shared" si="3"/>
        <v>1</v>
      </c>
      <c r="L72" s="2"/>
      <c r="M72" s="2"/>
      <c r="N72" s="2"/>
    </row>
    <row r="73" spans="1:15" ht="87" customHeight="1" thickBot="1">
      <c r="A73" s="145" t="s">
        <v>404</v>
      </c>
      <c r="B73" s="184" t="s">
        <v>263</v>
      </c>
      <c r="C73" s="32" t="s">
        <v>141</v>
      </c>
      <c r="D73" s="34" t="s">
        <v>108</v>
      </c>
      <c r="E73" s="156">
        <v>1</v>
      </c>
      <c r="F73" s="156">
        <v>1</v>
      </c>
      <c r="G73" s="152">
        <v>1</v>
      </c>
      <c r="H73" s="155">
        <f t="shared" si="3"/>
        <v>1</v>
      </c>
      <c r="I73" s="152">
        <v>1</v>
      </c>
      <c r="J73" s="152">
        <v>1</v>
      </c>
      <c r="K73" s="155">
        <f t="shared" si="3"/>
        <v>1</v>
      </c>
      <c r="L73" s="2"/>
      <c r="M73" s="2"/>
      <c r="N73" s="2"/>
    </row>
    <row r="74" spans="1:15" ht="33.75" customHeight="1" thickBot="1">
      <c r="A74" s="151">
        <v>5</v>
      </c>
      <c r="B74" s="430" t="s">
        <v>456</v>
      </c>
      <c r="C74" s="431"/>
      <c r="D74" s="431"/>
      <c r="E74" s="431"/>
      <c r="F74" s="431"/>
      <c r="G74" s="431"/>
      <c r="H74" s="431"/>
      <c r="I74" s="431"/>
      <c r="J74" s="431"/>
      <c r="K74" s="431"/>
      <c r="L74" s="431"/>
      <c r="M74" s="431"/>
      <c r="N74" s="432"/>
      <c r="O74" s="122" t="e">
        <f>(H75+H76+#REF!+H77+H78+H79)/6*100</f>
        <v>#REF!</v>
      </c>
    </row>
    <row r="75" spans="1:15" ht="49.5" customHeight="1" thickBot="1">
      <c r="A75" s="145" t="s">
        <v>408</v>
      </c>
      <c r="B75" s="125" t="s">
        <v>252</v>
      </c>
      <c r="C75" s="29" t="s">
        <v>154</v>
      </c>
      <c r="D75" s="38" t="s">
        <v>121</v>
      </c>
      <c r="E75" s="156">
        <v>75</v>
      </c>
      <c r="F75" s="156">
        <v>65</v>
      </c>
      <c r="G75" s="152">
        <v>65</v>
      </c>
      <c r="H75" s="155">
        <f t="shared" si="3"/>
        <v>1</v>
      </c>
      <c r="I75" s="152">
        <v>65</v>
      </c>
      <c r="J75" s="152">
        <v>65</v>
      </c>
      <c r="K75" s="155">
        <f t="shared" si="3"/>
        <v>1</v>
      </c>
      <c r="L75" s="2"/>
      <c r="M75" s="2"/>
      <c r="N75" s="2"/>
    </row>
    <row r="76" spans="1:15" ht="50.25" customHeight="1" thickBot="1">
      <c r="A76" s="183" t="s">
        <v>409</v>
      </c>
      <c r="B76" s="170" t="s">
        <v>413</v>
      </c>
      <c r="C76" s="25" t="s">
        <v>155</v>
      </c>
      <c r="D76" s="40" t="s">
        <v>121</v>
      </c>
      <c r="E76" s="156">
        <v>12</v>
      </c>
      <c r="F76" s="156">
        <v>13</v>
      </c>
      <c r="G76" s="152">
        <v>13</v>
      </c>
      <c r="H76" s="155">
        <f t="shared" si="3"/>
        <v>1</v>
      </c>
      <c r="I76" s="152">
        <v>13</v>
      </c>
      <c r="J76" s="152">
        <v>13</v>
      </c>
      <c r="K76" s="155">
        <f t="shared" si="3"/>
        <v>1</v>
      </c>
      <c r="L76" s="2"/>
      <c r="M76" s="2"/>
      <c r="N76" s="2"/>
    </row>
    <row r="77" spans="1:15" ht="46.5" customHeight="1" thickBot="1">
      <c r="A77" s="183" t="s">
        <v>547</v>
      </c>
      <c r="B77" s="321" t="s">
        <v>255</v>
      </c>
      <c r="C77" s="25" t="s">
        <v>156</v>
      </c>
      <c r="D77" s="40" t="s">
        <v>121</v>
      </c>
      <c r="E77" s="156">
        <v>16</v>
      </c>
      <c r="F77" s="156">
        <v>125</v>
      </c>
      <c r="G77" s="152">
        <v>125</v>
      </c>
      <c r="H77" s="155">
        <f t="shared" si="3"/>
        <v>1</v>
      </c>
      <c r="I77" s="152">
        <v>125</v>
      </c>
      <c r="J77" s="152">
        <v>140</v>
      </c>
      <c r="K77" s="155">
        <f t="shared" si="3"/>
        <v>1.1200000000000001</v>
      </c>
      <c r="L77" s="2"/>
      <c r="M77" s="2"/>
      <c r="N77" s="2"/>
    </row>
    <row r="78" spans="1:15" ht="43.5" customHeight="1" thickBot="1">
      <c r="A78" s="183" t="s">
        <v>548</v>
      </c>
      <c r="B78" s="323"/>
      <c r="C78" s="25" t="s">
        <v>122</v>
      </c>
      <c r="D78" s="40" t="s">
        <v>108</v>
      </c>
      <c r="E78" s="156">
        <v>785</v>
      </c>
      <c r="F78" s="156">
        <v>7800</v>
      </c>
      <c r="G78" s="152">
        <v>7800</v>
      </c>
      <c r="H78" s="155">
        <f t="shared" si="3"/>
        <v>1</v>
      </c>
      <c r="I78" s="152">
        <v>7880</v>
      </c>
      <c r="J78" s="152">
        <v>10142</v>
      </c>
      <c r="K78" s="155">
        <f t="shared" si="3"/>
        <v>1.2870558375634518</v>
      </c>
      <c r="L78" s="2"/>
      <c r="M78" s="2"/>
      <c r="N78" s="2"/>
    </row>
    <row r="79" spans="1:15" ht="50.25" customHeight="1" thickBot="1">
      <c r="A79" s="147" t="s">
        <v>410</v>
      </c>
      <c r="B79" s="29" t="s">
        <v>256</v>
      </c>
      <c r="C79" s="28" t="s">
        <v>123</v>
      </c>
      <c r="D79" s="40" t="s">
        <v>119</v>
      </c>
      <c r="E79" s="156">
        <v>26</v>
      </c>
      <c r="F79" s="157">
        <v>26</v>
      </c>
      <c r="G79" s="154">
        <v>26</v>
      </c>
      <c r="H79" s="155">
        <f t="shared" si="3"/>
        <v>1</v>
      </c>
      <c r="I79" s="152">
        <v>26</v>
      </c>
      <c r="J79" s="152">
        <v>26</v>
      </c>
      <c r="K79" s="155">
        <f t="shared" si="3"/>
        <v>1</v>
      </c>
      <c r="L79" s="2"/>
      <c r="M79" s="2"/>
      <c r="N79" s="2"/>
    </row>
    <row r="80" spans="1:15" ht="49.5" customHeight="1" thickBot="1">
      <c r="A80" s="145" t="s">
        <v>411</v>
      </c>
      <c r="B80" s="125" t="s">
        <v>182</v>
      </c>
      <c r="C80" s="25" t="s">
        <v>299</v>
      </c>
      <c r="D80" s="41" t="s">
        <v>82</v>
      </c>
      <c r="E80" s="152">
        <v>0</v>
      </c>
      <c r="F80" s="152">
        <v>0</v>
      </c>
      <c r="G80" s="152">
        <v>0</v>
      </c>
      <c r="H80" s="155">
        <v>0</v>
      </c>
      <c r="I80" s="152">
        <v>0</v>
      </c>
      <c r="J80" s="152">
        <v>0</v>
      </c>
      <c r="K80" s="155">
        <v>0</v>
      </c>
      <c r="L80" s="2"/>
      <c r="M80" s="2"/>
      <c r="N80" s="2"/>
    </row>
    <row r="81" spans="1:14" ht="51" customHeight="1" outlineLevel="1" thickBot="1">
      <c r="A81" s="145" t="s">
        <v>412</v>
      </c>
      <c r="B81" s="125" t="s">
        <v>254</v>
      </c>
      <c r="C81" s="25" t="s">
        <v>300</v>
      </c>
      <c r="D81" s="41" t="s">
        <v>82</v>
      </c>
      <c r="E81" s="152">
        <v>0</v>
      </c>
      <c r="F81" s="152">
        <v>0</v>
      </c>
      <c r="G81" s="152">
        <v>0</v>
      </c>
      <c r="H81" s="155">
        <v>0</v>
      </c>
      <c r="I81" s="152">
        <v>0</v>
      </c>
      <c r="J81" s="152">
        <v>0</v>
      </c>
      <c r="K81" s="155">
        <v>0</v>
      </c>
      <c r="L81" s="2"/>
      <c r="M81" s="2"/>
      <c r="N81" s="2"/>
    </row>
  </sheetData>
  <mergeCells count="32">
    <mergeCell ref="B30:B31"/>
    <mergeCell ref="B25:N25"/>
    <mergeCell ref="A30:A31"/>
    <mergeCell ref="B32:N32"/>
    <mergeCell ref="A6:N6"/>
    <mergeCell ref="B10:B13"/>
    <mergeCell ref="C10:C13"/>
    <mergeCell ref="D10:D13"/>
    <mergeCell ref="F10:H10"/>
    <mergeCell ref="I10:K10"/>
    <mergeCell ref="L10:N10"/>
    <mergeCell ref="B15:N15"/>
    <mergeCell ref="B20:N20"/>
    <mergeCell ref="B22:N22"/>
    <mergeCell ref="B23:B24"/>
    <mergeCell ref="A10:A13"/>
    <mergeCell ref="B37:B38"/>
    <mergeCell ref="B39:N39"/>
    <mergeCell ref="B64:B66"/>
    <mergeCell ref="B41:B42"/>
    <mergeCell ref="B59:N59"/>
    <mergeCell ref="B60:B62"/>
    <mergeCell ref="B74:N74"/>
    <mergeCell ref="B77:B78"/>
    <mergeCell ref="B68:B69"/>
    <mergeCell ref="A70:A71"/>
    <mergeCell ref="B70:B71"/>
    <mergeCell ref="M1:N1"/>
    <mergeCell ref="L2:N2"/>
    <mergeCell ref="K3:N3"/>
    <mergeCell ref="J4:N4"/>
    <mergeCell ref="M5:N5"/>
  </mergeCells>
  <pageMargins left="0.11811023622047245" right="0.11811023622047245" top="0.15748031496062992" bottom="0.15748031496062992" header="0.31496062992125984" footer="0.31496062992125984"/>
  <pageSetup paperSize="9" scale="63" orientation="portrait" verticalDpi="0" r:id="rId1"/>
  <rowBreaks count="2" manualBreakCount="2">
    <brk id="31" max="13" man="1"/>
    <brk id="58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88"/>
  <sheetViews>
    <sheetView view="pageBreakPreview" topLeftCell="A72" zoomScale="80" zoomScaleNormal="100" zoomScaleSheetLayoutView="80" workbookViewId="0">
      <selection activeCell="A65" sqref="A65"/>
    </sheetView>
  </sheetViews>
  <sheetFormatPr defaultRowHeight="15" outlineLevelRow="1"/>
  <cols>
    <col min="1" max="1" width="128.85546875" style="1" customWidth="1"/>
  </cols>
  <sheetData>
    <row r="1" spans="1:1">
      <c r="A1" s="258" t="s">
        <v>234</v>
      </c>
    </row>
    <row r="2" spans="1:1" ht="33.75" customHeight="1">
      <c r="A2" s="164" t="s">
        <v>418</v>
      </c>
    </row>
    <row r="3" spans="1:1" ht="31.5">
      <c r="A3" s="160" t="s">
        <v>153</v>
      </c>
    </row>
    <row r="4" spans="1:1">
      <c r="A4" s="161" t="s">
        <v>228</v>
      </c>
    </row>
    <row r="5" spans="1:1" ht="50.25" customHeight="1">
      <c r="A5" s="62" t="s">
        <v>613</v>
      </c>
    </row>
    <row r="6" spans="1:1" ht="15.75">
      <c r="A6" s="62" t="s">
        <v>614</v>
      </c>
    </row>
    <row r="7" spans="1:1" ht="29.25" customHeight="1">
      <c r="A7" s="185" t="s">
        <v>44</v>
      </c>
    </row>
    <row r="8" spans="1:1" ht="15.75" outlineLevel="1">
      <c r="A8" s="62" t="s">
        <v>230</v>
      </c>
    </row>
    <row r="9" spans="1:1" ht="39" customHeight="1" outlineLevel="1">
      <c r="A9" s="163" t="s">
        <v>554</v>
      </c>
    </row>
    <row r="10" spans="1:1" ht="27" customHeight="1" outlineLevel="1">
      <c r="A10" s="62" t="s">
        <v>551</v>
      </c>
    </row>
    <row r="11" spans="1:1" ht="21" customHeight="1">
      <c r="A11" s="62" t="s">
        <v>549</v>
      </c>
    </row>
    <row r="12" spans="1:1" ht="35.25" customHeight="1">
      <c r="A12" s="162" t="s">
        <v>556</v>
      </c>
    </row>
    <row r="13" spans="1:1" ht="35.25" customHeight="1">
      <c r="A13" s="162" t="s">
        <v>550</v>
      </c>
    </row>
    <row r="14" spans="1:1" ht="57.75" customHeight="1">
      <c r="A14" s="165" t="s">
        <v>562</v>
      </c>
    </row>
    <row r="15" spans="1:1" ht="31.5" customHeight="1" outlineLevel="1">
      <c r="A15" s="163" t="s">
        <v>553</v>
      </c>
    </row>
    <row r="16" spans="1:1" ht="48.75" customHeight="1">
      <c r="A16" s="162" t="s">
        <v>552</v>
      </c>
    </row>
    <row r="17" spans="1:1" ht="51" customHeight="1">
      <c r="A17" s="165" t="s">
        <v>563</v>
      </c>
    </row>
    <row r="18" spans="1:1" ht="44.25" customHeight="1" outlineLevel="1">
      <c r="A18" s="163" t="s">
        <v>555</v>
      </c>
    </row>
    <row r="19" spans="1:1" ht="22.5" customHeight="1" outlineLevel="1">
      <c r="A19" s="163" t="s">
        <v>557</v>
      </c>
    </row>
    <row r="20" spans="1:1" ht="30" customHeight="1" outlineLevel="1">
      <c r="A20" s="251" t="s">
        <v>560</v>
      </c>
    </row>
    <row r="21" spans="1:1" ht="31.5" customHeight="1">
      <c r="A21" s="185" t="s">
        <v>45</v>
      </c>
    </row>
    <row r="22" spans="1:1" ht="15.75">
      <c r="A22" s="17" t="s">
        <v>230</v>
      </c>
    </row>
    <row r="23" spans="1:1" ht="43.5" customHeight="1">
      <c r="A23" s="163" t="s">
        <v>420</v>
      </c>
    </row>
    <row r="24" spans="1:1" ht="22.5" customHeight="1">
      <c r="A24" s="162" t="s">
        <v>422</v>
      </c>
    </row>
    <row r="25" spans="1:1" ht="32.25" customHeight="1">
      <c r="A25" s="162" t="s">
        <v>423</v>
      </c>
    </row>
    <row r="26" spans="1:1" ht="30" customHeight="1">
      <c r="A26" s="162" t="s">
        <v>558</v>
      </c>
    </row>
    <row r="27" spans="1:1" ht="29.25" customHeight="1">
      <c r="A27" s="162" t="s">
        <v>424</v>
      </c>
    </row>
    <row r="28" spans="1:1" ht="17.25" customHeight="1">
      <c r="A28" s="162" t="s">
        <v>425</v>
      </c>
    </row>
    <row r="29" spans="1:1" ht="21.75" customHeight="1">
      <c r="A29" s="162" t="s">
        <v>559</v>
      </c>
    </row>
    <row r="30" spans="1:1" ht="55.5" customHeight="1">
      <c r="A30" s="165" t="s">
        <v>561</v>
      </c>
    </row>
    <row r="31" spans="1:1" ht="48.75" customHeight="1">
      <c r="A31" s="163" t="s">
        <v>421</v>
      </c>
    </row>
    <row r="32" spans="1:1" ht="35.25" customHeight="1">
      <c r="A32" s="162" t="s">
        <v>426</v>
      </c>
    </row>
    <row r="33" spans="1:1" ht="35.25" customHeight="1">
      <c r="A33" s="162" t="s">
        <v>427</v>
      </c>
    </row>
    <row r="34" spans="1:1" ht="28.5" customHeight="1">
      <c r="A34" s="162" t="s">
        <v>428</v>
      </c>
    </row>
    <row r="35" spans="1:1" ht="28.5" customHeight="1">
      <c r="A35" s="162" t="s">
        <v>429</v>
      </c>
    </row>
    <row r="36" spans="1:1" ht="28.5" customHeight="1">
      <c r="A36" s="162" t="s">
        <v>432</v>
      </c>
    </row>
    <row r="37" spans="1:1" ht="25.5" customHeight="1">
      <c r="A37" s="162" t="s">
        <v>433</v>
      </c>
    </row>
    <row r="38" spans="1:1" ht="54.75" customHeight="1">
      <c r="A38" s="165" t="s">
        <v>430</v>
      </c>
    </row>
    <row r="39" spans="1:1" ht="57.75" customHeight="1">
      <c r="A39" s="163" t="s">
        <v>431</v>
      </c>
    </row>
    <row r="40" spans="1:1" ht="26.25" customHeight="1">
      <c r="A40" s="280" t="s">
        <v>445</v>
      </c>
    </row>
    <row r="41" spans="1:1" ht="26.25" customHeight="1">
      <c r="A41" s="280" t="s">
        <v>571</v>
      </c>
    </row>
    <row r="42" spans="1:1" ht="26.25" customHeight="1">
      <c r="A42" s="280" t="s">
        <v>434</v>
      </c>
    </row>
    <row r="43" spans="1:1" ht="26.25" customHeight="1">
      <c r="A43" s="280" t="s">
        <v>566</v>
      </c>
    </row>
    <row r="44" spans="1:1" ht="26.25" customHeight="1">
      <c r="A44" s="280" t="s">
        <v>435</v>
      </c>
    </row>
    <row r="45" spans="1:1" ht="36.75" customHeight="1">
      <c r="A45" s="280" t="s">
        <v>436</v>
      </c>
    </row>
    <row r="46" spans="1:1" ht="23.25" customHeight="1">
      <c r="A46" s="280" t="s">
        <v>437</v>
      </c>
    </row>
    <row r="47" spans="1:1" ht="37.5" customHeight="1">
      <c r="A47" s="280" t="s">
        <v>567</v>
      </c>
    </row>
    <row r="48" spans="1:1" ht="38.25" customHeight="1">
      <c r="A48" s="280" t="s">
        <v>438</v>
      </c>
    </row>
    <row r="49" spans="1:1" ht="24.75" customHeight="1">
      <c r="A49" s="280" t="s">
        <v>439</v>
      </c>
    </row>
    <row r="50" spans="1:1" ht="22.5" customHeight="1">
      <c r="A50" s="280" t="s">
        <v>440</v>
      </c>
    </row>
    <row r="51" spans="1:1" ht="25.5" customHeight="1">
      <c r="A51" s="280" t="s">
        <v>570</v>
      </c>
    </row>
    <row r="52" spans="1:1" ht="20.25" customHeight="1">
      <c r="A52" s="280" t="s">
        <v>441</v>
      </c>
    </row>
    <row r="53" spans="1:1" ht="32.25" customHeight="1">
      <c r="A53" s="280" t="s">
        <v>568</v>
      </c>
    </row>
    <row r="54" spans="1:1" ht="48" customHeight="1">
      <c r="A54" s="280" t="s">
        <v>569</v>
      </c>
    </row>
    <row r="55" spans="1:1" ht="20.25" customHeight="1">
      <c r="A55" s="280" t="s">
        <v>442</v>
      </c>
    </row>
    <row r="56" spans="1:1" ht="33" customHeight="1">
      <c r="A56" s="280" t="s">
        <v>443</v>
      </c>
    </row>
    <row r="57" spans="1:1" ht="34.5" customHeight="1">
      <c r="A57" s="280" t="s">
        <v>444</v>
      </c>
    </row>
    <row r="58" spans="1:1" ht="24.75" customHeight="1">
      <c r="A58" s="280" t="s">
        <v>572</v>
      </c>
    </row>
    <row r="59" spans="1:1" ht="58.5" customHeight="1">
      <c r="A59" s="165" t="s">
        <v>634</v>
      </c>
    </row>
    <row r="60" spans="1:1" s="252" customFormat="1" ht="42.75" customHeight="1">
      <c r="A60" s="259" t="s">
        <v>446</v>
      </c>
    </row>
    <row r="61" spans="1:1" s="252" customFormat="1" ht="33.75" customHeight="1">
      <c r="A61" s="254" t="s">
        <v>447</v>
      </c>
    </row>
    <row r="62" spans="1:1" s="252" customFormat="1" ht="38.25" customHeight="1">
      <c r="A62" s="254" t="s">
        <v>633</v>
      </c>
    </row>
    <row r="63" spans="1:1" s="252" customFormat="1" ht="22.5" customHeight="1">
      <c r="A63" s="254" t="s">
        <v>448</v>
      </c>
    </row>
    <row r="64" spans="1:1" s="252" customFormat="1" ht="23.25" customHeight="1">
      <c r="A64" s="254" t="s">
        <v>449</v>
      </c>
    </row>
    <row r="65" spans="1:1" s="252" customFormat="1" ht="21.75" customHeight="1">
      <c r="A65" s="254" t="s">
        <v>450</v>
      </c>
    </row>
    <row r="66" spans="1:1" s="252" customFormat="1" ht="22.5" customHeight="1">
      <c r="A66" s="254" t="s">
        <v>451</v>
      </c>
    </row>
    <row r="67" spans="1:1" s="252" customFormat="1" ht="41.25" customHeight="1">
      <c r="A67" s="254" t="s">
        <v>578</v>
      </c>
    </row>
    <row r="68" spans="1:1" s="252" customFormat="1" ht="36" customHeight="1">
      <c r="A68" s="254" t="s">
        <v>459</v>
      </c>
    </row>
    <row r="69" spans="1:1" s="252" customFormat="1" ht="36" customHeight="1">
      <c r="A69" s="255" t="s">
        <v>460</v>
      </c>
    </row>
    <row r="70" spans="1:1" s="252" customFormat="1" ht="48.75" customHeight="1">
      <c r="A70" s="256" t="s">
        <v>579</v>
      </c>
    </row>
    <row r="71" spans="1:1" s="252" customFormat="1" ht="48.75" customHeight="1">
      <c r="A71" s="259" t="s">
        <v>458</v>
      </c>
    </row>
    <row r="72" spans="1:1" s="252" customFormat="1" ht="31.5" customHeight="1">
      <c r="A72" s="254" t="s">
        <v>461</v>
      </c>
    </row>
    <row r="73" spans="1:1" s="252" customFormat="1" ht="31.5" customHeight="1">
      <c r="A73" s="254" t="s">
        <v>462</v>
      </c>
    </row>
    <row r="74" spans="1:1" s="252" customFormat="1" ht="30" customHeight="1">
      <c r="A74" s="254" t="s">
        <v>463</v>
      </c>
    </row>
    <row r="75" spans="1:1" s="252" customFormat="1" ht="39" customHeight="1">
      <c r="A75" s="254" t="s">
        <v>580</v>
      </c>
    </row>
    <row r="76" spans="1:1" s="252" customFormat="1" ht="39" customHeight="1">
      <c r="A76" s="254" t="s">
        <v>581</v>
      </c>
    </row>
    <row r="77" spans="1:1" s="252" customFormat="1" ht="29.25" customHeight="1">
      <c r="A77" s="254" t="s">
        <v>464</v>
      </c>
    </row>
    <row r="78" spans="1:1" s="252" customFormat="1" ht="51" customHeight="1">
      <c r="A78" s="256" t="s">
        <v>582</v>
      </c>
    </row>
    <row r="79" spans="1:1" ht="71.25" customHeight="1">
      <c r="A79" s="257" t="s">
        <v>583</v>
      </c>
    </row>
    <row r="80" spans="1:1" ht="64.5" customHeight="1">
      <c r="A80" s="162" t="s">
        <v>584</v>
      </c>
    </row>
    <row r="81" spans="1:1" ht="17.25" customHeight="1">
      <c r="A81" s="164"/>
    </row>
    <row r="82" spans="1:1" ht="81" hidden="1" customHeight="1" outlineLevel="1">
      <c r="A82" s="62" t="s">
        <v>419</v>
      </c>
    </row>
    <row r="83" spans="1:1" ht="84" hidden="1" customHeight="1" outlineLevel="1">
      <c r="A83" s="62" t="s">
        <v>231</v>
      </c>
    </row>
    <row r="84" spans="1:1" collapsed="1"/>
    <row r="85" spans="1:1" ht="15.75">
      <c r="A85" s="62" t="s">
        <v>574</v>
      </c>
    </row>
    <row r="86" spans="1:1" ht="18.75">
      <c r="A86" s="63"/>
    </row>
    <row r="87" spans="1:1" ht="18.75">
      <c r="A87" s="5" t="s">
        <v>575</v>
      </c>
    </row>
    <row r="88" spans="1:1">
      <c r="A88" s="44" t="s">
        <v>576</v>
      </c>
    </row>
  </sheetData>
  <pageMargins left="0.70866141732283472" right="0.70866141732283472" top="0.74803149606299213" bottom="0.74803149606299213" header="0.31496062992125984" footer="0.31496062992125984"/>
  <pageSetup paperSize="9" scale="88" orientation="portrait" verticalDpi="0" r:id="rId1"/>
  <rowBreaks count="2" manualBreakCount="2">
    <brk id="25" man="1"/>
    <brk id="5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3.Свед-я о показ-лях мун.пр</vt:lpstr>
      <vt:lpstr>4.План реал.мун.прогр</vt:lpstr>
      <vt:lpstr>5.Оп.отч.испол.пл.реал.МП_МОЙ</vt:lpstr>
      <vt:lpstr>пояс.зап. к опер.отчету</vt:lpstr>
      <vt:lpstr>6.Итог.отч. о вып.пл.реал.МП</vt:lpstr>
      <vt:lpstr>Анал.зап.к итог.компл отч.МП</vt:lpstr>
      <vt:lpstr>7.ОЦ.эф.МП </vt:lpstr>
      <vt:lpstr>8.Анал.зап. к оц.эф.МП</vt:lpstr>
      <vt:lpstr>Лист5</vt:lpstr>
      <vt:lpstr>'4.План реал.мун.прогр'!Область_печати</vt:lpstr>
      <vt:lpstr>'6.Итог.отч. о вып.пл.реал.МП'!Область_печати</vt:lpstr>
      <vt:lpstr>'7.ОЦ.эф.МП '!Область_печати</vt:lpstr>
      <vt:lpstr>'пояс.зап. к опер.отчету'!Область_печати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2023-05-11T09:21:42Z</dcterms:modified>
</cp:coreProperties>
</file>