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1" activeTab="2"/>
  </bookViews>
  <sheets>
    <sheet name="3.Свед-я о показ-лях мун.пр" sheetId="9" r:id="rId1"/>
    <sheet name="5.Оп.отч.испол.пл.реал.МП" sheetId="26" r:id="rId2"/>
    <sheet name="пояс.зап. к опер.отчету" sheetId="13" r:id="rId3"/>
    <sheet name="6.Итог.отч. о вып.пл.реал.МП" sheetId="18" r:id="rId4"/>
    <sheet name="Анал.зап.к итог.компл отч.МП" sheetId="20" r:id="rId5"/>
    <sheet name="7.ОЦ.эф.МП " sheetId="23" r:id="rId6"/>
    <sheet name="8.Анал.зап. к оц.эф.МП" sheetId="24" r:id="rId7"/>
  </sheets>
  <definedNames>
    <definedName name="_xlnm.Print_Area" localSheetId="1">'5.Оп.отч.испол.пл.реал.МП'!$A$1:$F$354</definedName>
    <definedName name="_xlnm.Print_Area" localSheetId="3">'6.Итог.отч. о вып.пл.реал.МП'!$A$1:$J$79</definedName>
    <definedName name="_xlnm.Print_Area" localSheetId="5">'7.ОЦ.эф.МП '!$A$1:$O$80</definedName>
    <definedName name="_xlnm.Print_Area" localSheetId="2">'пояс.зап. к опер.отчету'!$A$1:$B$70</definedName>
  </definedNames>
  <calcPr calcId="125725"/>
</workbook>
</file>

<file path=xl/calcChain.xml><?xml version="1.0" encoding="utf-8"?>
<calcChain xmlns="http://schemas.openxmlformats.org/spreadsheetml/2006/main">
  <c r="I73" i="18"/>
  <c r="I74"/>
  <c r="H75"/>
  <c r="H74"/>
  <c r="J73"/>
  <c r="H73"/>
  <c r="I72"/>
  <c r="H72"/>
  <c r="H21"/>
  <c r="H20" s="1"/>
  <c r="I21"/>
  <c r="J72"/>
  <c r="J74"/>
  <c r="J75"/>
  <c r="I71"/>
  <c r="J71" s="1"/>
  <c r="I75"/>
  <c r="H71"/>
  <c r="I61"/>
  <c r="I62"/>
  <c r="I63"/>
  <c r="I64"/>
  <c r="I65"/>
  <c r="I66"/>
  <c r="I67"/>
  <c r="I68"/>
  <c r="H68"/>
  <c r="H67"/>
  <c r="H66"/>
  <c r="H65"/>
  <c r="H64"/>
  <c r="H63"/>
  <c r="H62"/>
  <c r="H61"/>
  <c r="I39"/>
  <c r="I40"/>
  <c r="I41"/>
  <c r="I42"/>
  <c r="I43"/>
  <c r="I44"/>
  <c r="I46"/>
  <c r="I47"/>
  <c r="I48"/>
  <c r="I49"/>
  <c r="I50"/>
  <c r="I51"/>
  <c r="I52"/>
  <c r="I53"/>
  <c r="I54"/>
  <c r="I55"/>
  <c r="J55" s="1"/>
  <c r="I56"/>
  <c r="I57"/>
  <c r="J57" s="1"/>
  <c r="I58"/>
  <c r="H58"/>
  <c r="H57"/>
  <c r="H56"/>
  <c r="J56" s="1"/>
  <c r="H55"/>
  <c r="H54"/>
  <c r="J54" s="1"/>
  <c r="H53"/>
  <c r="H52"/>
  <c r="J52" s="1"/>
  <c r="H51"/>
  <c r="H50"/>
  <c r="J50" s="1"/>
  <c r="H49"/>
  <c r="H48"/>
  <c r="J48" s="1"/>
  <c r="H47"/>
  <c r="H46"/>
  <c r="J46" s="1"/>
  <c r="H44"/>
  <c r="H43"/>
  <c r="F165" i="26"/>
  <c r="F168"/>
  <c r="H42" i="18"/>
  <c r="H41"/>
  <c r="H40"/>
  <c r="H39"/>
  <c r="H37" s="1"/>
  <c r="I32"/>
  <c r="I33"/>
  <c r="I34"/>
  <c r="I35"/>
  <c r="J35" s="1"/>
  <c r="I36"/>
  <c r="H36"/>
  <c r="H35"/>
  <c r="H34"/>
  <c r="H33"/>
  <c r="H32"/>
  <c r="I25"/>
  <c r="I26"/>
  <c r="I27"/>
  <c r="I28"/>
  <c r="I29"/>
  <c r="H29"/>
  <c r="H28"/>
  <c r="H27"/>
  <c r="H26"/>
  <c r="H25"/>
  <c r="G29"/>
  <c r="G28"/>
  <c r="G27"/>
  <c r="G26"/>
  <c r="G25"/>
  <c r="I14"/>
  <c r="I15"/>
  <c r="I16"/>
  <c r="I19"/>
  <c r="I18" s="1"/>
  <c r="H19"/>
  <c r="H18" s="1"/>
  <c r="H16"/>
  <c r="H15"/>
  <c r="H14"/>
  <c r="N44" i="23"/>
  <c r="N43"/>
  <c r="N47"/>
  <c r="N49"/>
  <c r="N50"/>
  <c r="N51"/>
  <c r="N52"/>
  <c r="N53"/>
  <c r="N54"/>
  <c r="N55"/>
  <c r="N56"/>
  <c r="N57"/>
  <c r="N58"/>
  <c r="N59"/>
  <c r="N65"/>
  <c r="N62"/>
  <c r="N63"/>
  <c r="N64"/>
  <c r="N67"/>
  <c r="N69"/>
  <c r="N70"/>
  <c r="N73"/>
  <c r="N74"/>
  <c r="N61"/>
  <c r="N77"/>
  <c r="N78"/>
  <c r="N79"/>
  <c r="N80"/>
  <c r="N76"/>
  <c r="N40"/>
  <c r="N41"/>
  <c r="N42"/>
  <c r="N39"/>
  <c r="N33"/>
  <c r="N34"/>
  <c r="N35"/>
  <c r="N36"/>
  <c r="N32"/>
  <c r="N25"/>
  <c r="N26"/>
  <c r="N27"/>
  <c r="N29"/>
  <c r="N30"/>
  <c r="N16"/>
  <c r="N17"/>
  <c r="N18"/>
  <c r="I69" i="18" l="1"/>
  <c r="J68"/>
  <c r="J65"/>
  <c r="J63"/>
  <c r="J53"/>
  <c r="J51"/>
  <c r="J49"/>
  <c r="J47"/>
  <c r="J44"/>
  <c r="J42"/>
  <c r="I37"/>
  <c r="J37" s="1"/>
  <c r="J41"/>
  <c r="J61"/>
  <c r="I30"/>
  <c r="J39"/>
  <c r="J40"/>
  <c r="J21"/>
  <c r="J16"/>
  <c r="J14"/>
  <c r="J29"/>
  <c r="J27"/>
  <c r="I59"/>
  <c r="J62"/>
  <c r="H69"/>
  <c r="J69" s="1"/>
  <c r="H59"/>
  <c r="J59" s="1"/>
  <c r="I23"/>
  <c r="H13"/>
  <c r="J15"/>
  <c r="H23"/>
  <c r="J28"/>
  <c r="J26"/>
  <c r="J34"/>
  <c r="I13"/>
  <c r="J13" s="1"/>
  <c r="I20"/>
  <c r="J20" s="1"/>
  <c r="J25"/>
  <c r="H30"/>
  <c r="J30" s="1"/>
  <c r="J23" l="1"/>
  <c r="E324" i="26" l="1"/>
  <c r="F324" s="1"/>
  <c r="D324"/>
  <c r="E323"/>
  <c r="D323"/>
  <c r="E322"/>
  <c r="F322" s="1"/>
  <c r="D322"/>
  <c r="E321"/>
  <c r="D321"/>
  <c r="E320"/>
  <c r="D320"/>
  <c r="E319"/>
  <c r="F319" s="1"/>
  <c r="D319"/>
  <c r="E270"/>
  <c r="F270" s="1"/>
  <c r="D270"/>
  <c r="E269"/>
  <c r="D269"/>
  <c r="E268"/>
  <c r="D268"/>
  <c r="E267"/>
  <c r="F267" s="1"/>
  <c r="D267"/>
  <c r="E266"/>
  <c r="D266"/>
  <c r="E265"/>
  <c r="F265" s="1"/>
  <c r="D265"/>
  <c r="E144"/>
  <c r="F144" s="1"/>
  <c r="D144"/>
  <c r="E143"/>
  <c r="D143"/>
  <c r="E142"/>
  <c r="D142"/>
  <c r="E141"/>
  <c r="F141" s="1"/>
  <c r="D141"/>
  <c r="E140"/>
  <c r="D140"/>
  <c r="E139"/>
  <c r="F139" s="1"/>
  <c r="D139"/>
  <c r="E108"/>
  <c r="F108" s="1"/>
  <c r="D108"/>
  <c r="E107"/>
  <c r="D107"/>
  <c r="E106"/>
  <c r="D106"/>
  <c r="E105"/>
  <c r="D105"/>
  <c r="E104"/>
  <c r="D104"/>
  <c r="E103"/>
  <c r="F103" s="1"/>
  <c r="D103"/>
  <c r="E72"/>
  <c r="F72" s="1"/>
  <c r="D72"/>
  <c r="E71"/>
  <c r="D71"/>
  <c r="E70"/>
  <c r="D70"/>
  <c r="E69"/>
  <c r="D69"/>
  <c r="E68"/>
  <c r="D68"/>
  <c r="E67"/>
  <c r="F67" s="1"/>
  <c r="D67"/>
  <c r="E66"/>
  <c r="F66" s="1"/>
  <c r="D66"/>
  <c r="E23"/>
  <c r="F23" s="1"/>
  <c r="D23"/>
  <c r="E22"/>
  <c r="D22"/>
  <c r="E21"/>
  <c r="D21"/>
  <c r="E20"/>
  <c r="F20" s="1"/>
  <c r="D20"/>
  <c r="E19"/>
  <c r="D19"/>
  <c r="E18"/>
  <c r="F18" s="1"/>
  <c r="D18"/>
  <c r="E17"/>
  <c r="D17"/>
  <c r="E16"/>
  <c r="D16"/>
  <c r="E15"/>
  <c r="F15" s="1"/>
  <c r="D15"/>
  <c r="E14"/>
  <c r="F14" s="1"/>
  <c r="D14"/>
  <c r="E13"/>
  <c r="D13"/>
  <c r="E12"/>
  <c r="D12"/>
  <c r="E11"/>
  <c r="D11"/>
  <c r="K80" i="23"/>
  <c r="K79"/>
  <c r="K78"/>
  <c r="K77"/>
  <c r="K76"/>
  <c r="K74"/>
  <c r="K73"/>
  <c r="K70"/>
  <c r="K69"/>
  <c r="K67"/>
  <c r="K65"/>
  <c r="K63"/>
  <c r="K62"/>
  <c r="K61"/>
  <c r="K59"/>
  <c r="K58"/>
  <c r="K57"/>
  <c r="K56"/>
  <c r="K55"/>
  <c r="K54"/>
  <c r="K53"/>
  <c r="K52"/>
  <c r="K51"/>
  <c r="K50"/>
  <c r="K49"/>
  <c r="K47"/>
  <c r="K45"/>
  <c r="K43"/>
  <c r="K42"/>
  <c r="K41"/>
  <c r="K40"/>
  <c r="K39"/>
  <c r="K36"/>
  <c r="K35"/>
  <c r="K34"/>
  <c r="K33"/>
  <c r="K32"/>
  <c r="K30"/>
  <c r="K29"/>
  <c r="K26"/>
  <c r="K25"/>
  <c r="K19"/>
  <c r="K17"/>
  <c r="K16"/>
  <c r="K21"/>
  <c r="H70"/>
  <c r="G68"/>
  <c r="H17"/>
  <c r="H16"/>
  <c r="F11" i="26" l="1"/>
  <c r="F12"/>
  <c r="F13"/>
  <c r="F16"/>
  <c r="O15" i="23"/>
  <c r="G75" i="18" l="1"/>
  <c r="G74"/>
  <c r="G73"/>
  <c r="G71"/>
  <c r="G68"/>
  <c r="G65"/>
  <c r="G63"/>
  <c r="G61"/>
  <c r="G56"/>
  <c r="G55"/>
  <c r="G54"/>
  <c r="G53"/>
  <c r="G52"/>
  <c r="G51"/>
  <c r="G50"/>
  <c r="G49"/>
  <c r="G48"/>
  <c r="G46"/>
  <c r="G43"/>
  <c r="G42"/>
  <c r="G41"/>
  <c r="G39"/>
  <c r="G19"/>
  <c r="G17"/>
  <c r="G15"/>
  <c r="G14"/>
  <c r="D14"/>
  <c r="F20"/>
  <c r="E20"/>
  <c r="C20"/>
  <c r="B20"/>
  <c r="F18"/>
  <c r="E18"/>
  <c r="C18"/>
  <c r="B18"/>
  <c r="F13"/>
  <c r="E13"/>
  <c r="C13"/>
  <c r="B13"/>
  <c r="G13" l="1"/>
  <c r="G18"/>
  <c r="D13"/>
  <c r="F48" i="9" l="1"/>
  <c r="H33" i="23" l="1"/>
  <c r="H32"/>
  <c r="H45"/>
  <c r="H77"/>
  <c r="H78"/>
  <c r="H79"/>
  <c r="H80"/>
  <c r="H76"/>
  <c r="H62"/>
  <c r="H63"/>
  <c r="H65"/>
  <c r="H67"/>
  <c r="E68"/>
  <c r="F68"/>
  <c r="H69"/>
  <c r="F72"/>
  <c r="H73"/>
  <c r="H74"/>
  <c r="H61"/>
  <c r="H40"/>
  <c r="H41"/>
  <c r="H42"/>
  <c r="H43"/>
  <c r="H47"/>
  <c r="H48"/>
  <c r="H49"/>
  <c r="H50"/>
  <c r="H51"/>
  <c r="H52"/>
  <c r="H53"/>
  <c r="H54"/>
  <c r="H55"/>
  <c r="H56"/>
  <c r="H57"/>
  <c r="H58"/>
  <c r="H59"/>
  <c r="H39"/>
  <c r="H34"/>
  <c r="H35"/>
  <c r="H36"/>
  <c r="H25"/>
  <c r="H26"/>
  <c r="H27"/>
  <c r="O20" s="1"/>
  <c r="H29"/>
  <c r="H30"/>
  <c r="F69" i="18"/>
  <c r="D34"/>
  <c r="D28"/>
  <c r="E59"/>
  <c r="G35"/>
  <c r="G34"/>
  <c r="E23"/>
  <c r="F59"/>
  <c r="C59"/>
  <c r="B59"/>
  <c r="F37"/>
  <c r="C37"/>
  <c r="B37"/>
  <c r="F30"/>
  <c r="C30"/>
  <c r="B30"/>
  <c r="F23"/>
  <c r="G23" s="1"/>
  <c r="C23"/>
  <c r="E30" l="1"/>
  <c r="G30" s="1"/>
  <c r="O24" i="23"/>
  <c r="O22"/>
  <c r="O75"/>
  <c r="E37" i="18"/>
  <c r="G37" s="1"/>
  <c r="G40"/>
  <c r="G59"/>
  <c r="F11"/>
  <c r="I11"/>
  <c r="D37"/>
  <c r="D59"/>
  <c r="E69"/>
  <c r="G69" s="1"/>
  <c r="D74"/>
  <c r="D71"/>
  <c r="D25"/>
  <c r="D27"/>
  <c r="D35"/>
  <c r="D57"/>
  <c r="D55"/>
  <c r="D53"/>
  <c r="D51"/>
  <c r="D49"/>
  <c r="D47"/>
  <c r="D42"/>
  <c r="D40"/>
  <c r="D68"/>
  <c r="D75"/>
  <c r="D73"/>
  <c r="D26"/>
  <c r="D58"/>
  <c r="D56"/>
  <c r="D54"/>
  <c r="D52"/>
  <c r="D50"/>
  <c r="D48"/>
  <c r="D46"/>
  <c r="D43"/>
  <c r="D41"/>
  <c r="D39"/>
  <c r="D67"/>
  <c r="D65"/>
  <c r="D63"/>
  <c r="D61"/>
  <c r="O38" i="23"/>
  <c r="O31"/>
  <c r="O60"/>
  <c r="C69" i="18"/>
  <c r="D69" s="1"/>
  <c r="D30"/>
  <c r="B23"/>
  <c r="E11" l="1"/>
  <c r="G11" s="1"/>
  <c r="C11"/>
  <c r="D23"/>
  <c r="B11"/>
  <c r="H11"/>
  <c r="J11" s="1"/>
  <c r="D11" l="1"/>
</calcChain>
</file>

<file path=xl/sharedStrings.xml><?xml version="1.0" encoding="utf-8"?>
<sst xmlns="http://schemas.openxmlformats.org/spreadsheetml/2006/main" count="1324" uniqueCount="595">
  <si>
    <t>1.</t>
  </si>
  <si>
    <t>2.</t>
  </si>
  <si>
    <t>3.</t>
  </si>
  <si>
    <t>4.</t>
  </si>
  <si>
    <t>5.</t>
  </si>
  <si>
    <t>Федеральный бюджет</t>
  </si>
  <si>
    <t>Итого</t>
  </si>
  <si>
    <t>Заместитель главы администрации</t>
  </si>
  <si>
    <t>№ п/п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</si>
  <si>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</si>
  <si>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</si>
  <si>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</si>
  <si>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t>20__ год  планового периода</t>
  </si>
  <si>
    <t>Ответственный исполнитель, соисполнитель, участник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</si>
  <si>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7.5"/>
        <color theme="1"/>
        <rFont val="Times New Roman"/>
        <family val="1"/>
        <charset val="204"/>
      </rPr>
      <t>ПРОЕКТНАЯ ЧАСТЬ</t>
    </r>
  </si>
  <si>
    <t>1.1.</t>
  </si>
  <si>
    <t>1.2.</t>
  </si>
  <si>
    <t>1.3.</t>
  </si>
  <si>
    <t>2.1.</t>
  </si>
  <si>
    <t>2.2.</t>
  </si>
  <si>
    <t>2.3.</t>
  </si>
  <si>
    <t>…</t>
  </si>
  <si>
    <r>
      <t>II.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7.5"/>
        <color theme="1"/>
        <rFont val="Times New Roman"/>
        <family val="1"/>
        <charset val="204"/>
      </rPr>
      <t>ПРОЦЕССНАЯ ЧАСТЬ</t>
    </r>
  </si>
  <si>
    <t>Наименование структурного элемента</t>
  </si>
  <si>
    <t>Итого по муниципальной программе</t>
  </si>
  <si>
    <t>Бюджет ЛО</t>
  </si>
  <si>
    <t>Бюджет ГМР</t>
  </si>
  <si>
    <t>Внебюджетные источники</t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</si>
  <si>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</si>
  <si>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</si>
  <si>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</si>
  <si>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</si>
  <si>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(наименование муниципальной программы)</t>
  </si>
  <si>
    <t xml:space="preserve">Наименование программы, подпрограммы, проекта, мероприятия </t>
  </si>
  <si>
    <t>(с указанием порядкового номера)</t>
  </si>
  <si>
    <t>20____год</t>
  </si>
  <si>
    <t>план</t>
  </si>
  <si>
    <t>факт</t>
  </si>
  <si>
    <t>% исполнения</t>
  </si>
  <si>
    <t>Итого по Комплексу 1 процессных мероприятий</t>
  </si>
  <si>
    <t>Итого по Комплексу 2 процессных мероприятий</t>
  </si>
  <si>
    <t xml:space="preserve">АНАЛИТИЧЕСКАЯ ЗАПИСКА </t>
  </si>
  <si>
    <t>В том числе по муниципальным программам (муниципальные программы отразить в порядке убывания  исполнения (%)):</t>
  </si>
  <si>
    <t>№</t>
  </si>
  <si>
    <t>Наименование муниципальной  программы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</si>
  <si>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</si>
  <si>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</si>
  <si>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</si>
  <si>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Оценка недвижимости, признание прав и регулирование отношений по муниципальной собственности</t>
  </si>
  <si>
    <t>количество проведенных мероприятий по оценке недвижимости</t>
  </si>
  <si>
    <t>ед</t>
  </si>
  <si>
    <t>(на момент формирования  программы) 2020год</t>
  </si>
  <si>
    <t>2021 год  планового периода</t>
  </si>
  <si>
    <t>20 22год  планового периода</t>
  </si>
  <si>
    <t>2023год  планового периода</t>
  </si>
  <si>
    <t>кол-во подготовленных документов по межеванию для постановки на кадастровый учет зем.участков</t>
  </si>
  <si>
    <t>ед.</t>
  </si>
  <si>
    <t>кол-во подготовленных технических планов объектов и сооружений</t>
  </si>
  <si>
    <t xml:space="preserve"> - количество организованных сельскохозяйственных ярмарок (семинаров); </t>
  </si>
  <si>
    <t xml:space="preserve"> -количество граждан, обратившихся с заявлением на приобретение комбикормов</t>
  </si>
  <si>
    <t>1.4.</t>
  </si>
  <si>
    <t>1.5.</t>
  </si>
  <si>
    <t>шт</t>
  </si>
  <si>
    <t>обеспеченность нас.пунктов противопожарными емкостями и водоемами</t>
  </si>
  <si>
    <t>%</t>
  </si>
  <si>
    <t>Количество мероприятий в области профилактики экстремизма и терроризма</t>
  </si>
  <si>
    <t>Ед.</t>
  </si>
  <si>
    <t>устные беседы с дошкольниками и учащимися средней школы</t>
  </si>
  <si>
    <t>кол-во ДТП с участием детей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</si>
  <si>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Комплекс процессных мероприятий "Обеспечение безопасности на территории  МО Войсковицкое сельское поселение "  </t>
    </r>
  </si>
  <si>
    <t>мероприятия</t>
  </si>
  <si>
    <t>установка дорожных знаков</t>
  </si>
  <si>
    <t>Кв.м</t>
  </si>
  <si>
    <t>Оплата услуг ЖКХ</t>
  </si>
  <si>
    <t xml:space="preserve">мероприятия </t>
  </si>
  <si>
    <t>Приобретение и установка счетчиков учета воды и тепла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</si>
  <si>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</t>
  </si>
  <si>
    <t>Оплата коммунальных услуг</t>
  </si>
  <si>
    <t>км</t>
  </si>
  <si>
    <t>протяжееность  сетей ул.освещения</t>
  </si>
  <si>
    <t>Шт</t>
  </si>
  <si>
    <t xml:space="preserve">Количество приобретенного посадочного материала для озеленения территории </t>
  </si>
  <si>
    <t>Уборка территорий кладбищ.</t>
  </si>
  <si>
    <t>кв.м.</t>
  </si>
  <si>
    <t>тыс.руб.</t>
  </si>
  <si>
    <t>Кол-во денежных средств на содержание работников по благоустройству</t>
  </si>
  <si>
    <t>Приобретениеэнергосберегающих ламп  для освещения улиц</t>
  </si>
  <si>
    <t>Ликвидация несанкционированных свалок</t>
  </si>
  <si>
    <t xml:space="preserve">Мероприятия в рамках областного закона ОЗ№3-ОЗ от 15.01.18г обустройство ул.освещения </t>
  </si>
  <si>
    <t xml:space="preserve">кол-во реализ.проектов </t>
  </si>
  <si>
    <t>Количество культурно-массовых, зрелищных мероприятий досуговой направленности разных форм</t>
  </si>
  <si>
    <t>Количество посетителей данных мероприятий</t>
  </si>
  <si>
    <t>Чел.</t>
  </si>
  <si>
    <t>Увеличение стоимости основных средств</t>
  </si>
  <si>
    <t>Тыс. руб.</t>
  </si>
  <si>
    <t>Количество посещений</t>
  </si>
  <si>
    <t>Обращаемость = Книговыдача/ Книжный фонд</t>
  </si>
  <si>
    <t>Раз</t>
  </si>
  <si>
    <t>1,2=15740/12637</t>
  </si>
  <si>
    <t>Книжный фонд</t>
  </si>
  <si>
    <t>Кол-во экземп</t>
  </si>
  <si>
    <t xml:space="preserve">Количество культурно-массовых мероприятий к праздничным и памятным датам </t>
  </si>
  <si>
    <t>кол-во награжденных граждан за выдающиеся способности</t>
  </si>
  <si>
    <t>чел.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</si>
  <si>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"Развитие культуры, организация праздничных мероприятий  на территории МО Войсковицкое  сельское поселение"</t>
    </r>
  </si>
  <si>
    <t xml:space="preserve">ед. </t>
  </si>
  <si>
    <t>Количество участников данных мероприятий</t>
  </si>
  <si>
    <t>Количество занятых трудом несовершеннолетних граждан</t>
  </si>
  <si>
    <t>Количество благоустроенных территорий</t>
  </si>
  <si>
    <t xml:space="preserve">Обработка заросших площадей  борщевиком Сосновского </t>
  </si>
  <si>
    <t>Га</t>
  </si>
  <si>
    <t xml:space="preserve">Оценка эффективности мероприятий по хим.обработке территорий </t>
  </si>
  <si>
    <t>1.5.1.</t>
  </si>
  <si>
    <t>1.5.2.</t>
  </si>
  <si>
    <t>2.4.</t>
  </si>
  <si>
    <t>2.5.1.</t>
  </si>
  <si>
    <t>2.5.2.</t>
  </si>
  <si>
    <t>2.5.</t>
  </si>
  <si>
    <t>4.1.1.</t>
  </si>
  <si>
    <t>4.1.2.</t>
  </si>
  <si>
    <t>4.1.3.</t>
  </si>
  <si>
    <t>4.3.1.</t>
  </si>
  <si>
    <t>4.3.2.</t>
  </si>
  <si>
    <t>4.5.</t>
  </si>
  <si>
    <t>Кол-во работников культуры, получающие выплаты стимулирующего характера</t>
  </si>
  <si>
    <t>Кол-во работников библиотек, получающие выплаты стимулирующего характера</t>
  </si>
  <si>
    <t>4.6.</t>
  </si>
  <si>
    <t>4.7.</t>
  </si>
  <si>
    <t>5.2.</t>
  </si>
  <si>
    <t>5.4.</t>
  </si>
  <si>
    <t>Муниципальная программа "Социально-экономическое развитие МО Войсковицкое сельское поселение Гатчинского муниципального района Ленинградской области"</t>
  </si>
  <si>
    <t>"Социально-экономическое развитие МО Войсковицкое сельское поселение Гатчинского муниципального района Ленинградской области"</t>
  </si>
  <si>
    <r>
      <t xml:space="preserve">Количество спортивно-массовых мероприятий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</si>
  <si>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</si>
  <si>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r>
      <t xml:space="preserve">Количество мероприятий для молодежи в рамках </t>
    </r>
    <r>
      <rPr>
        <u/>
        <sz val="8"/>
        <color theme="1"/>
        <rFont val="Times New Roman"/>
        <family val="1"/>
        <charset val="204"/>
      </rPr>
      <t>мун.задания</t>
    </r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</si>
  <si>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</si>
  <si>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</si>
  <si>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</si>
  <si>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</si>
  <si>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</si>
  <si>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</si>
  <si>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</si>
  <si>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</si>
  <si>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</si>
  <si>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</si>
  <si>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</si>
  <si>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 xml:space="preserve">Строительство и содержание автомобильных дорог и инженерных сооружений на них в границахз МО                       </t>
  </si>
  <si>
    <t>Обеспечение безопасности дорожного движения;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</si>
  <si>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</si>
  <si>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</si>
  <si>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в области коммунального хозяйств  </t>
  </si>
  <si>
    <t xml:space="preserve">Мероприятия по организации и содержанию мест захоронений            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</si>
  <si>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</si>
  <si>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</si>
  <si>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</si>
  <si>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</si>
  <si>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</si>
  <si>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</si>
  <si>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</si>
  <si>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</si>
  <si>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</si>
  <si>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</si>
  <si>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</si>
  <si>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</si>
  <si>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</si>
  <si>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</si>
  <si>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</si>
  <si>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</si>
  <si>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</si>
  <si>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</si>
  <si>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</si>
  <si>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</si>
  <si>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</si>
  <si>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</si>
  <si>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</si>
  <si>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</si>
  <si>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</si>
  <si>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</si>
  <si>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Сведения о показателях (индикаторах) муниципальной программы "Социально-экономическое развитие МО Войсковицкое сельское поселение Гатчинского муниципального района Ленинградской области"</t>
  </si>
  <si>
    <t>Местный бюджет</t>
  </si>
  <si>
    <t>Мероприятия по озеленению территории поселения</t>
  </si>
  <si>
    <t>3.15.</t>
  </si>
  <si>
    <t>Ведущий специалист администрации по земельным вопросам</t>
  </si>
  <si>
    <t>Специалист 1 категории администрации</t>
  </si>
  <si>
    <t>Директор МБУК "Войсковицкий центр культуры и спорта"</t>
  </si>
  <si>
    <t>Количественные и /или качественные целевые показатели, характеризующие достижение целей и решение задач</t>
  </si>
  <si>
    <t xml:space="preserve">Базовое значение индикатора  </t>
  </si>
  <si>
    <t>(на начало реализации муниципальной программы)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</si>
  <si>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</si>
  <si>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</si>
  <si>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</si>
  <si>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</si>
  <si>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</si>
  <si>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>(название муниципальной программы)</t>
  </si>
  <si>
    <t xml:space="preserve">       </t>
  </si>
  <si>
    <t>Показатели:</t>
  </si>
  <si>
    <t xml:space="preserve"> В случае если,  принято решение об изменении планового значения показателя муниципальной программы (подпрограммы), то в аналитической записке необходимо отразить причину изменения планового значения (например: сокращение финансирования по мероприятию, которое выполняется с целью достижения данного показателя (данных показателей)).</t>
  </si>
  <si>
    <t>Приложение 3</t>
  </si>
  <si>
    <t>Приложение 8</t>
  </si>
  <si>
    <t>к итоговому комплексному отчету о выполнении Плана реализации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</si>
  <si>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Источники финансирования согласно годовому плану </t>
  </si>
  <si>
    <t>Наименование показателя (индикатора)</t>
  </si>
  <si>
    <t>местный бюджет</t>
  </si>
  <si>
    <t xml:space="preserve">Содержание и уборка автомобильных дорог                     </t>
  </si>
  <si>
    <t>Поддержка развития инфраструктуры муниципального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</si>
  <si>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</si>
  <si>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</si>
  <si>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</si>
  <si>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</si>
  <si>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</si>
  <si>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</si>
  <si>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</si>
  <si>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</si>
  <si>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Обеспечение деятельности подведомственных учреждений физкультуры и спорта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</si>
  <si>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</si>
  <si>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</si>
  <si>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Мероприятия по обустройству детских, игровых  площадок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</si>
  <si>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</si>
  <si>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</si>
  <si>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3.16.</t>
  </si>
  <si>
    <t>3.17.</t>
  </si>
  <si>
    <t>3.18.</t>
  </si>
  <si>
    <t>3.19.</t>
  </si>
  <si>
    <t>500/0</t>
  </si>
  <si>
    <t>0/1</t>
  </si>
  <si>
    <t>количество приобретенных обучающих и информационнах материалов/стендов  для СМП</t>
  </si>
  <si>
    <t>3.1</t>
  </si>
  <si>
    <t>3.2.1</t>
  </si>
  <si>
    <t>3.2.2</t>
  </si>
  <si>
    <t>3.3</t>
  </si>
  <si>
    <t xml:space="preserve"> ремонт автомобильных дорог общего пользования местного значения</t>
  </si>
  <si>
    <t>Поддержка развития общественой инфраструктуры муниципального значения</t>
  </si>
  <si>
    <t>3.4</t>
  </si>
  <si>
    <t>3.5</t>
  </si>
  <si>
    <t>3.6</t>
  </si>
  <si>
    <t>Мероприятия  в целях реализации областного закона от 15 января 2018 года № 3-оз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</si>
  <si>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</si>
  <si>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</si>
  <si>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</si>
  <si>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</si>
  <si>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</si>
  <si>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</si>
  <si>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</si>
  <si>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</si>
  <si>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</si>
  <si>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</si>
  <si>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</si>
  <si>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</si>
  <si>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 xml:space="preserve">Куб м </t>
  </si>
  <si>
    <t>Мероприятия в целях реализации областного закона от 28 декабря 2018 года № 147-оз</t>
  </si>
  <si>
    <t>кол-во реализванных мероприятий</t>
  </si>
  <si>
    <t>Количество клубных формирований</t>
  </si>
  <si>
    <t>4.3.3.</t>
  </si>
  <si>
    <t>комплекс мероприятий</t>
  </si>
  <si>
    <t>4.5.1.</t>
  </si>
  <si>
    <t>4.5.2.</t>
  </si>
  <si>
    <t>4.6.1.</t>
  </si>
  <si>
    <t>4.6.2.</t>
  </si>
  <si>
    <t>шт/ед</t>
  </si>
  <si>
    <t xml:space="preserve">1.       Комплекс процессных мероприятий "Стимулирование экономической активности на территории МО Войсковицкое сельское поселение"  </t>
  </si>
  <si>
    <t>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</si>
  <si>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</si>
  <si>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</si>
  <si>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</si>
  <si>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</si>
  <si>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>1.4. Мероприятия по развитию и поддержке предпринимательства;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</si>
  <si>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</si>
  <si>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</si>
  <si>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</si>
  <si>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2.3.  Мероприятия по обеспечению первичных мер пожарной безопасности;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</si>
  <si>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</si>
  <si>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</si>
  <si>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</si>
  <si>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 xml:space="preserve">3.1. Строительство и содержание автомобильных дорог и инженерных сооружений на них в границахз МО                       </t>
  </si>
  <si>
    <t>3.2. Обеспечение безопасности дорожного движения;</t>
  </si>
  <si>
    <t>3.3. Ремонт автомобильных дорог общего пользования местного значения</t>
  </si>
  <si>
    <t>3.5.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</si>
  <si>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3.17.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</si>
  <si>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</si>
  <si>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</si>
  <si>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</si>
  <si>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</si>
  <si>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</si>
  <si>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</si>
  <si>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</si>
  <si>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</si>
  <si>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</si>
  <si>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</si>
  <si>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</si>
  <si>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</si>
  <si>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</si>
  <si>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>разметка парковочных мест</t>
  </si>
  <si>
    <t>мероприятие</t>
  </si>
  <si>
    <t>3.4. Поддержка развития инфраструктуры муниципального значения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</si>
  <si>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</si>
  <si>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</si>
  <si>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</si>
  <si>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Приобретение саженцев деревьев, кустарников, цветов. Приобретене услуг по высадке саженцев, обрезке деревьев и кустарников.</t>
  </si>
  <si>
    <t>Мероприятия по энергоснабжению и повышению энергетической эффективности муниципальных объектов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</si>
  <si>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</si>
  <si>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</si>
  <si>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</si>
  <si>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</si>
  <si>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t>Оплата транспортных услуг по перевозке молодежных команд для участия в различных мероприятиях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</si>
  <si>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</si>
  <si>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</si>
  <si>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</si>
  <si>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>Годы реализации муниципальной программы  2021  - 2023   г.г.</t>
  </si>
  <si>
    <t xml:space="preserve">2021 год </t>
  </si>
  <si>
    <t>Итоговый отчет о выполнении Плана реализации муниципальной программы  "Социально-экономическое развитие МО Войсковицкое сельское поселение Гатчинского муниципального района Ленинградской области"</t>
  </si>
  <si>
    <t xml:space="preserve">"Обеспечение безопасности на территории  МО Войсковицкое сельское поселение "  </t>
  </si>
  <si>
    <t>"Стимулирование экономической активности на территории МО Войсковицкое сельское поселение"</t>
  </si>
  <si>
    <t xml:space="preserve">"Жилищно-коммунальное хозяйство, содержание автомобильных дорог и благоустройство территории МО Войсковицкое сельское поселение"    </t>
  </si>
  <si>
    <t>Итого по Комплексу 3 процессных мероприятий</t>
  </si>
  <si>
    <t>Итого по Комплексу 4 процессных мероприятий</t>
  </si>
  <si>
    <t>"Развитие культуры, организация праздничных мероприятий  на территории МО Войсковицкое  сельское поселение"</t>
  </si>
  <si>
    <t>Итого по Комплексу 5 процессных мероприятий</t>
  </si>
  <si>
    <t xml:space="preserve">2022 год </t>
  </si>
  <si>
    <t>2023_год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</si>
  <si>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</si>
  <si>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t>Оценка эффективности реализации муниципальной программы</t>
  </si>
  <si>
    <t xml:space="preserve"> "Социально-экономическое развитие МО Войсковицкое сельское поселение Гатчинского муниципального района Ленинградской области"</t>
  </si>
  <si>
    <t>2021 год</t>
  </si>
  <si>
    <t>Мероприятия,  направленные на достижение цели</t>
  </si>
  <si>
    <t xml:space="preserve">Проведение мероприятий по гражданской обороне  </t>
  </si>
  <si>
    <t xml:space="preserve">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</si>
  <si>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Мероприятия по обеспечению первичных мер пожарной безопасности; </t>
  </si>
  <si>
    <t xml:space="preserve">Профилактика терроризма и экстремизма </t>
  </si>
  <si>
    <t xml:space="preserve">Мероприятия по формированию законопослушного поведения участников дорожного движения         </t>
  </si>
  <si>
    <t xml:space="preserve"> Мероприятия в области жилищного хозяйства   </t>
  </si>
  <si>
    <t xml:space="preserve">Организация уличного освещения  </t>
  </si>
  <si>
    <t xml:space="preserve"> Мероприятия по озеленению территории поселения</t>
  </si>
  <si>
    <t xml:space="preserve"> Мероприятия по организации и содержанию мест захоронений            </t>
  </si>
  <si>
    <t>Мероприятия по энергоснабжению и повышению энергетической эффективности  муниципальных объектов</t>
  </si>
  <si>
    <t xml:space="preserve"> Поддержка развития общественной инфраструктуры муниципального значения</t>
  </si>
  <si>
    <t>4.2</t>
  </si>
  <si>
    <t>4.4</t>
  </si>
  <si>
    <t>4.6</t>
  </si>
  <si>
    <t>4.7</t>
  </si>
  <si>
    <t>4.8</t>
  </si>
  <si>
    <t>Субсидии бюджетным учреждениям на иные цели</t>
  </si>
  <si>
    <t>Обеспечение деятельности библиотек</t>
  </si>
  <si>
    <t xml:space="preserve">Субсидии бюджетным учреждениям на иные цели </t>
  </si>
  <si>
    <t>5.1</t>
  </si>
  <si>
    <t>5.2</t>
  </si>
  <si>
    <t>5.4</t>
  </si>
  <si>
    <t xml:space="preserve"> Организация и проведение мероприятий в области физической культуры и спорта                              </t>
  </si>
  <si>
    <t>Эn =Ифn/ Ипn*100</t>
  </si>
  <si>
    <t>Проведение профилактических бесед с населением  по противодействию  терр-му и экстрим-му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</si>
  <si>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</t>
  </si>
  <si>
    <t>раз</t>
  </si>
  <si>
    <t xml:space="preserve">1. По комплексу процессных мероприятий "Стимулирование экономической активности на территории МО Войсковицкое сельское поселение" показатели: </t>
  </si>
  <si>
    <t xml:space="preserve">2. По комплексу процессных мероприятий "Обеспечение безопасности на территории  МО Войсковицкое сельское поселение "  показатели: </t>
  </si>
  <si>
    <r>
      <t xml:space="preserve">  -  Количество проведенных мероприятий по оценке недвижимости - </t>
    </r>
    <r>
      <rPr>
        <b/>
        <sz val="12"/>
        <color theme="1"/>
        <rFont val="Times New Roman"/>
        <family val="1"/>
        <charset val="204"/>
      </rPr>
      <t xml:space="preserve">исполнен на 100% </t>
    </r>
  </si>
  <si>
    <r>
      <t xml:space="preserve">  -  Кол-во подготовленных документов по межеванию для постановки на кадастровый учет зем.участков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</si>
  <si>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приобретенных обучающих и информационнах материалов/стендов  для СМП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</si>
  <si>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Количество организованных сельскохозяйственных ярмарок (семинаров)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</si>
  <si>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  -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</si>
  <si>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Обеспеченность нас.пунктов противопожарными емкостями и водоемами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</si>
  <si>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Количество мероприятий в области профилактики экстремизма и терроризма  -  </t>
    </r>
    <r>
      <rPr>
        <b/>
        <sz val="12"/>
        <color theme="1"/>
        <rFont val="Times New Roman"/>
        <family val="1"/>
        <charset val="204"/>
      </rPr>
      <t>исполнен на 100%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</si>
  <si>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2 = 100% -  комплекс процессных мероприятий реализуется эффективно.</t>
  </si>
  <si>
    <t xml:space="preserve">3. По комплексу процессных мероприятий  "Жилищно-коммунальное хозяйство, содержание автомобильных дорог и благоустройство территории МО Войсковицкое сельское поселение"   показатели: </t>
  </si>
  <si>
    <r>
      <t xml:space="preserve">  -  Устные беседы с дошкольниками и учащимися средней школы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</si>
  <si>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Кол-во ДТП с участием детей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</si>
  <si>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Разметка парковочных мест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</si>
  <si>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Поддержка развития общественой инфраструктуры муниципального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</si>
  <si>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Оплата услуг ЖКХ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</si>
  <si>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Взнос  за капитальный ремонт  общего имущества в МКД,  включенных  в региональную адресную программу капитального ремонта многоквартирных домов Лен. обл.  -</t>
    </r>
    <r>
      <rPr>
        <b/>
        <sz val="12"/>
        <color theme="1"/>
        <rFont val="Times New Roman"/>
        <family val="1"/>
        <charset val="204"/>
      </rPr>
      <t xml:space="preserve">  исполнен на 10</t>
    </r>
    <r>
      <rPr>
        <sz val="12"/>
        <color theme="1"/>
        <rFont val="Times New Roman"/>
        <family val="1"/>
        <charset val="204"/>
      </rPr>
      <t>0%</t>
    </r>
  </si>
  <si>
    <r>
      <t xml:space="preserve">  -  Оплата коммунальных услуг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</si>
  <si>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Протяженность  сетей ул.освещения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</si>
  <si>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Уборка территорий кладбищ 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</si>
  <si>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Ликвидация несанкционированных свалок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</si>
  <si>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Мероприятия в целях реализации областного закона от 28 декабря 2018 года № 147-оз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</si>
  <si>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Содержание и уборка автомобильных дорог  -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</t>
    </r>
  </si>
  <si>
    <t>4. По комплексу процессных мероприятий"Развитие культуры, организация праздничных мероприятий  на территории МО Войсковицкое  сельское поселение"показатели:</t>
  </si>
  <si>
    <r>
      <t xml:space="preserve">  -  Количество клубных формирований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</si>
  <si>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Обращаемость = Книговыдача/ Книжный фонд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</si>
  <si>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  </r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</si>
  <si>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</si>
  <si>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</si>
  <si>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 xml:space="preserve"> "Развитие физической культуры, спорта и молодежной политики   на территории МО Войсковицкое  сельское поселение"</t>
  </si>
  <si>
    <t xml:space="preserve">Коплекс процессных мероприятий  "Развитие физической культуры, спорта и молодежной политики   на территории МО Войсковицкое  сельское поселение"      </t>
  </si>
  <si>
    <t xml:space="preserve">Коплекс процессных мероприятий "Развитие культуры, организация праздничных мероприятий  на территории МО Войсковицкое  сельское поселение"  </t>
  </si>
  <si>
    <t>5. По комплексу процессных мероприятий "Развитие культуры, организация праздничных мероприятий  на территории МО Войсковицкое  сельское поселение" показатели:</t>
  </si>
  <si>
    <r>
      <t xml:space="preserve">  -  Количество работников культуры, получающие выплаты стимулирующего характера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</si>
  <si>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работников библиотек, получающие выплаты стимулирующего характера 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</si>
  <si>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спортивно-массовых мероприятий в рамках мун.задания  - 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</si>
  <si>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действующих спортивных клубов в рамках мун.задания  - 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</si>
  <si>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r>
      <t xml:space="preserve">  -  Количество занятых трудом несовершеннолетних граждан  -   </t>
    </r>
    <r>
      <rPr>
        <b/>
        <sz val="12"/>
        <color theme="1"/>
        <rFont val="Times New Roman"/>
        <family val="1"/>
        <charset val="204"/>
      </rPr>
      <t>исполнен на 100%</t>
    </r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</si>
  <si>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</si>
  <si>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</si>
  <si>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</si>
  <si>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t>Мероприятия по капремонту МБУК "Войсковицкий ЦКС" в части фассада, в том числе благоустройство прилегающей территории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</si>
  <si>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</si>
  <si>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</si>
  <si>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Содержание и уборка автомобильных дорог</t>
  </si>
  <si>
    <t xml:space="preserve">Проведение мероприятий по обеспечению безопасности дорожного движения 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</si>
  <si>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</si>
  <si>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</si>
  <si>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</si>
  <si>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Проведение мероприятий в области спорта и физической культуры</t>
  </si>
  <si>
    <t>1. Мероприятия направленные на достижение цели федерального проекта «Благоустройство сельских территорий»</t>
  </si>
  <si>
    <t xml:space="preserve">Капремонт МБУК "Войсковицкий ЦКС" в части фассада, в том чсиле благоустройство прилегающей территории, </t>
  </si>
  <si>
    <t>Обустройство детской спортивно- игровой пплощадки на  пл. Манина в п.Войсковицы, д1-6</t>
  </si>
  <si>
    <t>      2.  Мероприятия направленные на достижение цели федерального проекта  "Дорожная сеть"</t>
  </si>
  <si>
    <r>
  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  </r>
    <r>
      <rPr>
        <sz val="6"/>
        <color theme="1"/>
        <rFont val="Times New Roman"/>
        <family val="1"/>
        <charset val="204"/>
      </rPr>
      <t>(Ремонт участка автомобильной дороги ул. Молодежная, (протяженностью 0,275 км от дома №3 до дома №8)</t>
    </r>
  </si>
  <si>
    <t>     3.   Мероприятия направленные на достижение цели федерального проекта  «Формирование комфортной городской среды»</t>
  </si>
  <si>
    <t>количество приобретенных обучающих и информационных материалов/стендов  для СМП</t>
  </si>
  <si>
    <t>70/0</t>
  </si>
  <si>
    <t xml:space="preserve"> Ремонт автомобильных дорог общего пользования местного значения</t>
  </si>
  <si>
    <t>Оборудовано   сетей ул.освещения</t>
  </si>
  <si>
    <t>Приобретение энергосберегающих ламп  для освещения улиц</t>
  </si>
  <si>
    <t xml:space="preserve">Мероприятия в рамках областного закона ОЗ№3-ОЗ от 15.01.18г обустройство ул.освещения, обустройство пеш.троуаров </t>
  </si>
  <si>
    <t xml:space="preserve">1,2=15760/
12637
</t>
  </si>
  <si>
    <r>
      <t xml:space="preserve">Количество действующих спортивных клубов в рамках </t>
    </r>
    <r>
      <rPr>
        <u/>
        <sz val="8"/>
        <color theme="1"/>
        <rFont val="Times New Roman"/>
        <family val="1"/>
        <charset val="204"/>
      </rPr>
      <t xml:space="preserve">мун.задания </t>
    </r>
  </si>
  <si>
    <t>5.3.1.</t>
  </si>
  <si>
    <t>5.3.2.</t>
  </si>
  <si>
    <r>
      <t>N-ый год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планового периода</t>
    </r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</si>
  <si>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</si>
  <si>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1.2.Реализация мероприятий по оценке эффективности произведнных мероприятий по уничтожению борщевика Сосновского  </t>
  </si>
  <si>
    <t>1.3. Мероприятия по капремонту МБУК "Войсковицкий ЦКС" в части фассада, в том числе благоустройство прилегающей территории</t>
  </si>
  <si>
    <t xml:space="preserve">1.4. Мероприятия по обустройству детских, игровых  площадок </t>
  </si>
  <si>
    <t xml:space="preserve">1.5. Реализация мерприятий по Капитальному ремонту объектов государственной (муниципальной) собственности
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</si>
  <si>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</si>
  <si>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1. ИТОГО по Мероприятиям направленным на достижение цели федерального проекта «Благоустройство сельских территорий»</t>
  </si>
  <si>
    <t>2. ИТОГО по Мероприятиям направленным на достижение цели федерального проекта «Дорожная сеть»</t>
  </si>
  <si>
    <t>3. ИТОГО по  Мероприятиям направленным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</si>
  <si>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</si>
  <si>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3.1.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</si>
  <si>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ИТОГО по Муниципальной программе  "Социально-экономическое развитие МО Войсковицкое сельское поселение Гатчинского муниципального района Ленинградской области"</t>
  </si>
  <si>
    <t>2022 год</t>
  </si>
  <si>
    <t xml:space="preserve">Реализация мероприятий по оценке эффективности произведенных мероприятий по уничтожению борщевика Сосновского      </t>
  </si>
  <si>
    <t>Мероприятия по капремонту МБУК "Войсковицкий ЦКС" в части фассада, в том чсиле благоустройство прилегающей территории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</si>
  <si>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(Ремонт участка автомобильной дороги ул. Молодежная, (протяженностью 0,275 км от дома №3 до дома №8)</t>
  </si>
  <si>
    <t>№п/п</t>
  </si>
  <si>
    <t>4.1.1</t>
  </si>
  <si>
    <t>4.1.2</t>
  </si>
  <si>
    <t>4.1.3</t>
  </si>
  <si>
    <t>4.3.1</t>
  </si>
  <si>
    <t>4.3.2</t>
  </si>
  <si>
    <t>4.3.3</t>
  </si>
  <si>
    <t>4.5.1</t>
  </si>
  <si>
    <t>4.5.2</t>
  </si>
  <si>
    <t>5.3.1</t>
  </si>
  <si>
    <t>5.3.2</t>
  </si>
  <si>
    <r>
      <t xml:space="preserve"> - Оценка эффективности мероприятий по хим.обработке территорий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</si>
  <si>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га обработанных площадей  заросших борщевиком Сосновского  -</t>
    </r>
    <r>
      <rPr>
        <b/>
        <sz val="12"/>
        <color theme="1"/>
        <rFont val="Times New Roman"/>
        <family val="1"/>
        <charset val="204"/>
      </rPr>
      <t xml:space="preserve"> исполнен на 100%</t>
    </r>
  </si>
  <si>
    <t>2. По мероприятиям направленным на достижение цели федерального проекта  "Дорожная сеть"</t>
  </si>
  <si>
    <t>1. По мероприятиям направленным на достижение цели федерального проекта «Благоустройство сельских территорий»</t>
  </si>
  <si>
    <t>3. По мероприятиям направленным на достижение цели федерального проекта  «Формирование комфортной городской среды»</t>
  </si>
  <si>
    <r>
      <t xml:space="preserve">  -  Количество граждан, обратившихся с заявлением на приобретение комбикормов - 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                                        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</si>
  <si>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1 = 100%  -  комплекс процессных мероприятий реализуется эффективно.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</si>
  <si>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1 равно 100%  -   мероприятия реализуются эффективно.</t>
  </si>
  <si>
    <t>3.2.1.</t>
  </si>
  <si>
    <t>3.2.2.</t>
  </si>
  <si>
    <r>
      <t xml:space="preserve">  -  Ремонт автомобильных дорог общего пользования местного значения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</si>
  <si>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Количество приобретенного посадочного материала для озеленения территории   </t>
    </r>
    <r>
      <rPr>
        <b/>
        <sz val="12"/>
        <color theme="1"/>
        <rFont val="Times New Roman"/>
        <family val="1"/>
        <charset val="204"/>
      </rPr>
      <t>-  исполнен на 100%</t>
    </r>
  </si>
  <si>
    <r>
      <t xml:space="preserve">  -  Установка дорожных знаков  -  </t>
    </r>
    <r>
      <rPr>
        <b/>
        <sz val="12"/>
        <color theme="1"/>
        <rFont val="Times New Roman"/>
        <family val="1"/>
        <charset val="204"/>
      </rPr>
      <t>исполнен на 100%</t>
    </r>
  </si>
  <si>
    <t>Мероприятия направленные на достижение цели федерального проекта  «Формирование комфортной городской среды»</t>
  </si>
  <si>
    <r>
      <t xml:space="preserve">Ведущий специалист администрации                                   </t>
    </r>
    <r>
      <rPr>
        <sz val="14"/>
        <color theme="1"/>
        <rFont val="Times New Roman"/>
        <family val="1"/>
        <charset val="204"/>
      </rPr>
      <t xml:space="preserve"> ________________  (Т.А. Семенова)</t>
    </r>
    <r>
      <rPr>
        <sz val="8"/>
        <color theme="1"/>
        <rFont val="Times New Roman"/>
        <family val="1"/>
        <charset val="204"/>
      </rPr>
      <t xml:space="preserve">  </t>
    </r>
  </si>
  <si>
    <t xml:space="preserve">                                                                                                                                                                                      (подпись)                         (расшифровка)</t>
  </si>
  <si>
    <t>1,2=15760/12637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</si>
  <si>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101%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</si>
  <si>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>Утверждаю</t>
  </si>
  <si>
    <t>Глава администрации</t>
  </si>
  <si>
    <t>Войсковицкого сельского поселения</t>
  </si>
  <si>
    <t>Е.В. Воронин</t>
  </si>
  <si>
    <t>3.  Мероприятия направленные на достижение цели федерального проекта  «Формирование комфортной городской среды»</t>
  </si>
  <si>
    <t>2. Мероприятия направленне на достижение цели федерального проекта «Дорожная сеть»</t>
  </si>
  <si>
    <t>ответственный исполнитель: -Администрация МО Войсковицкого селського поселения</t>
  </si>
  <si>
    <t xml:space="preserve">2.3.  Мероприятия по обеспечению первичных мер пожарной безопасности </t>
  </si>
  <si>
    <t xml:space="preserve">2.2. Предупреждение и ликвидация последствий чрезвычайных ситуаций и стихийных бедствий природного и техногенного характера        </t>
  </si>
  <si>
    <t xml:space="preserve">2.1. Проведение мероприятий по гражданской обороне   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</si>
  <si>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характера, финансирование не требуется</t>
  </si>
  <si>
    <t>Обеспеченность нас.пунктов противопожарными емкостями и водоемами</t>
  </si>
  <si>
    <t>Устные беседы с дошкольниками и учащимися средней школы</t>
  </si>
  <si>
    <t>Кол-во ДТП с участием детей</t>
  </si>
  <si>
    <t>Установка дорожных знаков</t>
  </si>
  <si>
    <t>Разметка парковочных мест</t>
  </si>
  <si>
    <t>Ведущий специалист  администрации</t>
  </si>
  <si>
    <t>Войсковицкого селського поселения</t>
  </si>
  <si>
    <t xml:space="preserve">Муниципальная программа «Социально-экономическое развитие МО Войсковицкое сельское поселение Гатчинского муниципального района Ленинградской области» , состоит из проектной и процессной частей.                                                   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</si>
  <si>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8"/>
        <color theme="1"/>
        <rFont val="Times New Roman"/>
        <family val="1"/>
        <charset val="204"/>
      </rPr>
  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</t>
    </r>
  </si>
  <si>
    <t xml:space="preserve">Ремонт сетей уличного освещения. 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</si>
  <si>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  </t>
  </si>
  <si>
    <r>
      <t>Муниципальная программа</t>
    </r>
    <r>
      <rPr>
        <i/>
        <sz val="10"/>
        <color theme="1"/>
        <rFont val="Times New Roman"/>
        <family val="1"/>
        <charset val="204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</si>
  <si>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 xml:space="preserve">к оперативному отчету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</t>
  </si>
  <si>
    <r>
      <t xml:space="preserve">  -  Количество посетителей данных мероприятий  - </t>
    </r>
    <r>
      <rPr>
        <b/>
        <sz val="12"/>
        <color theme="1"/>
        <rFont val="Times New Roman"/>
        <family val="1"/>
        <charset val="204"/>
      </rPr>
      <t>исполнен на 100,5%</t>
    </r>
    <r>
      <rPr>
        <sz val="12"/>
        <color theme="1"/>
        <rFont val="Times New Roman"/>
        <family val="1"/>
        <charset val="204"/>
      </rPr>
      <t>, в связи с ростом вовлеченности населения в культурную жизнь поселения</t>
    </r>
  </si>
  <si>
    <t xml:space="preserve"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2023г </t>
  </si>
  <si>
    <t>Исполнение Плана реализации  муниципальной  программы МО Войсковицкого селського поселения                                                   С начала текущего года</t>
  </si>
  <si>
    <t>Запланированный объем финансирования на 2023г</t>
  </si>
  <si>
    <t>Профинансировано за 2023г</t>
  </si>
  <si>
    <t>I.                     ПРОЕКТНАЯ ЧАСТЬ</t>
  </si>
  <si>
    <t>II.                   ПРОЦЕССНАЯ ЧАСТЬ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</si>
  <si>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щебен.покр дор. в Рябизи)</t>
  </si>
  <si>
    <t xml:space="preserve">Мероприятия по обеспечению мер пожарной безопасности 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</si>
  <si>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(ул.освещ ул. Манина и Советская, ремонт пеш.тротуара от сбербанка до А120)</t>
  </si>
  <si>
    <t>3.20.</t>
  </si>
  <si>
    <t xml:space="preserve"> </t>
  </si>
  <si>
    <t>Обеспечение деятельности подведомственных учреждений физкультуры и спорта (муниципальное задание)</t>
  </si>
  <si>
    <t>5.1.1.</t>
  </si>
  <si>
    <t>Обеспечение деятельности подведомственных учреждений физкультуры и спорта (иные цели)</t>
  </si>
  <si>
    <t>за  2023 год</t>
  </si>
  <si>
    <t>Запланированные мероприятия по уничтожению борщевика Сосновского выполнены в полном объеме.</t>
  </si>
  <si>
    <t>Запланированные мероприятия по оценке эффективности произведнных мероприятий по уничтожению борщевика Сосновского  выполнены в полном объеме</t>
  </si>
  <si>
    <t>Мероприятия по капремонту (1 этап) выполнены</t>
  </si>
  <si>
    <t>Мероприятия не запланированы</t>
  </si>
  <si>
    <t>Мероприятия в 2023 году не запланированы</t>
  </si>
  <si>
    <t>Реализация проекта по ремонту Танковой аллеи в п.Новый Учхоз закончена во 2 кв. 2023 года. Оплата по контракту произведена в 3 кв. 2023г</t>
  </si>
  <si>
    <t>Мероприятия по оценке трех квартир; определение рыночной стоимости платы за право владения и пользования объектом оценки</t>
  </si>
  <si>
    <t>Подготовка межевых планов на земельные участки под 6-ю многоквартирными домами, выполнение кадастровых работ</t>
  </si>
  <si>
    <t>Мероприятия в отчетном периоде 2023г  не проводились</t>
  </si>
  <si>
    <t>1.4. Мероприятия по развитию и поддержке предпринимательства</t>
  </si>
  <si>
    <t>Приобретение брошюр по поддержке СМП и самозанятых граждан</t>
  </si>
  <si>
    <t>Участие в сельскохозяйственной ярмарке</t>
  </si>
  <si>
    <t>Проведение профилактических бесед с населением  на тему гражданской обороны, финансирования не требуется</t>
  </si>
  <si>
    <t>Проведены мероприятия по обустройству пожарных разрывов путем опшки и окашивания по периметру населенных пунктов. Проведены беседы с населением о первичных мехар пожарной безопасности</t>
  </si>
  <si>
    <t>Приобретение брошюр. Проведение бесед с детьми и молодежью (в рамках муниципального задания)</t>
  </si>
  <si>
    <t>Устные беседы с дошкольниками и учащимися средней школы. Финансирования не требуется</t>
  </si>
  <si>
    <t>Мероприятия по вывозу мусора, очистке дорог от снега, приобретение услуг экскавтора для расчистки дорог,  приобретение песка, отсева, соляной смеси, подметание дорог механизированным способом</t>
  </si>
  <si>
    <t>Мероприятия по разметке дорог и установке дорожных знаков</t>
  </si>
  <si>
    <t xml:space="preserve">Мероприятия по ямочному ремонту, приобретение щебня и отсева, подготовка сметной документации </t>
  </si>
  <si>
    <t>Проведение ремонта дворовой территории  у д.2 на пл. Усова в п.Новый Учхоз.</t>
  </si>
  <si>
    <t xml:space="preserve">3.6.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</si>
  <si>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Ремонт щебеночного покрытия дорог в д. Рябизи</t>
  </si>
  <si>
    <t xml:space="preserve">3.7. Мероприятия по обеспечению мер пожарной безопасности </t>
  </si>
  <si>
    <t xml:space="preserve">3.8. Мероприятия в области жилищного хозяйства   </t>
  </si>
  <si>
    <t>3.9. Мероприятия  по энергосбережению и повышению энергоэффективности</t>
  </si>
  <si>
    <t>Мероприятия   не проводились</t>
  </si>
  <si>
    <t xml:space="preserve">3.10.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</si>
  <si>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3.11. Мероприятия в области коммунального хозяйств  </t>
  </si>
  <si>
    <t xml:space="preserve">3.12. Организация уличного освещения  </t>
  </si>
  <si>
    <t>3.13. Мероприятия по озеленению территории поселения</t>
  </si>
  <si>
    <t xml:space="preserve">3.14. Мероприятия по организации и содержанию мест захоронений            </t>
  </si>
  <si>
    <t>Вывоз мусора. Аккарицидная обработка территории кладбищ, устройство дренажа кладбищ</t>
  </si>
  <si>
    <t xml:space="preserve">3.15. Мероприятия в области благоустройства   </t>
  </si>
  <si>
    <t>Оплата договоров ГПХ (санитарная очистка территории поселения). Приобретене ГСМ. Содержание спец.техники, содержание бензокос. Спил деревьев. Приобретение строительных  и хозяйственных материалов. Приобретение песко-соляной смеси. Приобретение запчастей для спец.техники, ремонт спец.техники, Приобретение информационных табличек. Приобретение песка для песочниц. Подготовка и проверка сметной документации. Окашщивание территории поселения. Работы по переносу площадки для сбора ТКО.</t>
  </si>
  <si>
    <t>3.16. Мероприятия по энергоснабжению и повышению энергетической эффективности  муниципальных объектов</t>
  </si>
  <si>
    <t xml:space="preserve">3.17. Сбор и удаление твердых коммунальных отходов (ТКО) с несанкционированных свалок </t>
  </si>
  <si>
    <t xml:space="preserve">Оплата по договорам ГПХ (уборка мест ТКО). </t>
  </si>
  <si>
    <t>3.18.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</si>
  <si>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Обустройство контейнерной площадки в д. Рябизи</t>
  </si>
  <si>
    <t>3.19.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</si>
  <si>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Ремонт сетей уличного освещения в п.Войсковицы, ремонт пешеходного тротура от сбербанка к а/д А-120. </t>
  </si>
  <si>
    <t xml:space="preserve">Субсидии бюджетному учреждению МБУК ВЦКС на  иные цели - приобретение услуг по определению поставщика; услуги строительного контроля при проведении капитального ремонта дома культуры; услуг по проедению деня муниципального образования Войсовицкое сельское поселение; услуги по определение поставщика; услуги по вывозу мусора; приобретение костюмов; разработку паспорта доступности; промывку отопительной системы водоснабжения; </t>
  </si>
  <si>
    <t>Мероприятия  в 2023 году не запланированы</t>
  </si>
  <si>
    <t xml:space="preserve">5.1.1. Обеспечение деятельности подведомственных учреждений физкультуры и спорта </t>
  </si>
  <si>
    <t>Субсидии бюджетному учреждению МБУК ВЦКС на  иные цели - приобретение тренажера; проведение ремонта спортзала, приобретение спортинвентаря; взносы за футбольную команду; услуги по заливке катка.</t>
  </si>
  <si>
    <t>Принято в молодежную трудовую бригаду в июне 2023 года 22 чел +1 бригадир, в июле 2023 года 22 чел+1 бригадир</t>
  </si>
  <si>
    <t>2023 год</t>
  </si>
  <si>
    <t>100/0</t>
  </si>
  <si>
    <t>по заявке</t>
  </si>
  <si>
    <t>1,2=15760/13274</t>
  </si>
  <si>
    <t xml:space="preserve"> - Количество реализованных проектов по обустройству детских игровых площадок - в 2023 году не запланировано</t>
  </si>
  <si>
    <r>
      <t xml:space="preserve"> - Количество реализованных проектов по капремонту МБУК "Войсковицкий ЦКС" в части фассада, в том чсиле благоустройство прилегающей территории - 1 этап -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</si>
  <si>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- Количество реализованных проектов по капитальному ремонту и ремонт автомобильных дорог общего пользования местного значения, имеющих приоритетный социально значимый характер - </t>
    </r>
    <r>
      <rPr>
        <b/>
        <sz val="12"/>
        <color theme="1"/>
        <rFont val="Times New Roman"/>
        <family val="1"/>
        <charset val="204"/>
      </rPr>
      <t>в 2023 году мероприятия не запланированы</t>
    </r>
  </si>
  <si>
    <t>Индекс эффективности не определен в связи с отсутвием запланированных мероприятий на 2023 год.</t>
  </si>
  <si>
    <t xml:space="preserve"> - 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</si>
  <si>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проектов 3 равно 100%  -   мероприятия реализуются эффективно.</t>
  </si>
  <si>
    <r>
      <t xml:space="preserve">  -  Кол-во подготовленных технических планов объектов и сооружений </t>
    </r>
    <r>
      <rPr>
        <b/>
        <sz val="12"/>
        <color theme="1"/>
        <rFont val="Times New Roman"/>
        <family val="1"/>
        <charset val="204"/>
      </rPr>
      <t>- исполнен на 100%</t>
    </r>
  </si>
  <si>
    <r>
      <t xml:space="preserve">  -  Проведение профилактических бесед с населением  по гражданской обороне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</si>
  <si>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Приобретение и установка счетчиков учета воды и тепла  -  </t>
    </r>
    <r>
      <rPr>
        <b/>
        <sz val="12"/>
        <color theme="1"/>
        <rFont val="Times New Roman"/>
        <family val="1"/>
        <charset val="204"/>
      </rPr>
      <t>мероприятия на 2023 год не запланированы</t>
    </r>
  </si>
  <si>
    <r>
      <t xml:space="preserve">  -  Кол-во денежных средств на содержание работников по благоустройству  -  </t>
    </r>
    <r>
      <rPr>
        <b/>
        <sz val="12"/>
        <color theme="1"/>
        <rFont val="Times New Roman"/>
        <family val="1"/>
        <charset val="204"/>
      </rPr>
      <t>исполнен на 100%</t>
    </r>
  </si>
  <si>
    <r>
      <t xml:space="preserve">  -  Приобретение энергосберегающих ламп  для освещения улиц  -  </t>
    </r>
    <r>
      <rPr>
        <b/>
        <sz val="12"/>
        <color theme="1"/>
        <rFont val="Times New Roman"/>
        <family val="1"/>
        <charset val="204"/>
      </rPr>
      <t>исполнен на 100%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</si>
  <si>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  -  Мероприятия в рамках областного закона ОЗ№3-ОЗ от 15.01.18г   -  </t>
    </r>
    <r>
      <rPr>
        <b/>
        <sz val="12"/>
        <color theme="1"/>
        <rFont val="Times New Roman"/>
        <family val="1"/>
        <charset val="204"/>
      </rPr>
      <t>исполнен на 100%</t>
    </r>
  </si>
  <si>
    <t xml:space="preserve"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</si>
  <si>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3.19</t>
  </si>
  <si>
    <r>
      <t xml:space="preserve">  -  Мероприятия  в целях реализации областного закона от 15 января 2018 года № 3-оз  -  </t>
    </r>
    <r>
      <rPr>
        <b/>
        <sz val="12"/>
        <color theme="1"/>
        <rFont val="Times New Roman"/>
        <family val="1"/>
        <charset val="204"/>
      </rPr>
      <t>в 2023 году мероприятия не запланированы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</si>
  <si>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3 = 100% -  комплекс процессных мероприятий реализуется эффективно.</t>
  </si>
  <si>
    <r>
      <t xml:space="preserve">  -  Количество культурно-массовых, зрелищных мероприятий досуговой направленности разных форм - </t>
    </r>
    <r>
      <rPr>
        <b/>
        <sz val="12"/>
        <color theme="1"/>
        <rFont val="Times New Roman"/>
        <family val="1"/>
        <charset val="204"/>
      </rPr>
      <t xml:space="preserve"> исполнен на 108,6%, </t>
    </r>
    <r>
      <rPr>
        <sz val="12"/>
        <color theme="1"/>
        <rFont val="Times New Roman"/>
        <family val="1"/>
        <charset val="204"/>
      </rPr>
      <t>в связи с увеличнием количества проводимых мероприятий</t>
    </r>
  </si>
  <si>
    <r>
      <t xml:space="preserve">  -  Книжный фонд  -  </t>
    </r>
    <r>
      <rPr>
        <b/>
        <sz val="12"/>
        <color theme="1"/>
        <rFont val="Times New Roman"/>
        <family val="1"/>
        <charset val="204"/>
      </rPr>
      <t>исполнен на 105%,</t>
    </r>
    <r>
      <rPr>
        <sz val="12"/>
        <color theme="1"/>
        <rFont val="Times New Roman"/>
        <family val="1"/>
        <charset val="204"/>
      </rPr>
      <t xml:space="preserve"> в связи с увеличением книжного фонда, после безвозмезной передачи из Гатчинского района</t>
    </r>
  </si>
  <si>
    <r>
      <t xml:space="preserve">  -  Количество культурно-массовых мероприятий к праздничным и памятным датам  -  </t>
    </r>
    <r>
      <rPr>
        <b/>
        <sz val="12"/>
        <color theme="1"/>
        <rFont val="Times New Roman"/>
        <family val="1"/>
        <charset val="204"/>
      </rPr>
      <t>исполнен на 104,8%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</si>
  <si>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4  = 102,13%  -  комплекс процессных мероприятий реализуется эффективно.</t>
  </si>
  <si>
    <r>
      <t xml:space="preserve">  -  Количество мероприятий для молодежи в рамках мун.задания  -   </t>
    </r>
    <r>
      <rPr>
        <b/>
        <sz val="12"/>
        <color theme="1"/>
        <rFont val="Times New Roman"/>
        <family val="1"/>
        <charset val="204"/>
      </rPr>
      <t xml:space="preserve">исполнен на 112%, </t>
    </r>
    <r>
      <rPr>
        <sz val="12"/>
        <color theme="1"/>
        <rFont val="Times New Roman"/>
        <family val="1"/>
        <charset val="204"/>
      </rPr>
      <t>в связи с ростом заинтересованности молодежи в участии в данных мероприятиях</t>
    </r>
  </si>
  <si>
    <r>
      <t xml:space="preserve">  -  Количество участников данных мероприятий  -  </t>
    </r>
    <r>
      <rPr>
        <b/>
        <sz val="12"/>
        <color theme="1"/>
        <rFont val="Times New Roman"/>
        <family val="1"/>
        <charset val="204"/>
      </rPr>
      <t xml:space="preserve"> исполнен на 130,8%, </t>
    </r>
    <r>
      <rPr>
        <sz val="12"/>
        <color theme="1"/>
        <rFont val="Times New Roman"/>
        <family val="1"/>
        <charset val="204"/>
      </rPr>
      <t>в связи с увеличением количества проводимых мероприятий, а также с ростом популярности организованных мероприятий</t>
    </r>
  </si>
  <si>
    <t>В результате расчетов согласно методики оценки эффективности реализации программ индекс эффективности комплекса процессных мероприятий 5 = 108,56% -  комплекс процессных мероприятий реализуется эффективно.</t>
  </si>
  <si>
    <t>Дата предоставления 13.02.2024</t>
  </si>
  <si>
    <t xml:space="preserve">Индекс эффективности Iэ = 101,53% -  муниципальная программа реализуется эффективно.  </t>
  </si>
  <si>
    <t>Аналитическая записка к оценке эффективности  муниципальной программы за 2023 год</t>
  </si>
  <si>
    <t xml:space="preserve">2.1. Проведение мероприятий по гражданской обороне  </t>
  </si>
  <si>
    <r>
      <t xml:space="preserve">  -  Поддержка развития общественной инфраструктуры муниципального значения  - </t>
    </r>
    <r>
      <rPr>
        <b/>
        <sz val="12"/>
        <color theme="1"/>
        <rFont val="Times New Roman"/>
        <family val="1"/>
        <charset val="204"/>
      </rPr>
      <t>в 2023 году мероприятия не запланированы</t>
    </r>
  </si>
  <si>
    <r>
      <t xml:space="preserve"> - Мероприятия в целях реализации областного закона от 28 декабря 2018 года № 147-ОЗ- </t>
    </r>
    <r>
      <rPr>
        <b/>
        <sz val="12"/>
        <color theme="1"/>
        <rFont val="Times New Roman"/>
        <family val="1"/>
        <charset val="204"/>
      </rPr>
      <t>исполнен на 100%</t>
    </r>
  </si>
  <si>
    <t>5.1.1. Обеспечение деятельности подведомственных учреждений физкультуры и спорта (иные цели)</t>
  </si>
  <si>
    <t xml:space="preserve">                                             Семенова Т.А.                                                                  13.02.2024</t>
  </si>
  <si>
    <t>за  2023   год</t>
  </si>
  <si>
    <t>Объем фактического финансирования муниципальой программы по итогам 3 года  составил 72189,91тыс. рублей, из них:</t>
  </si>
  <si>
    <t xml:space="preserve"> - средства бюджета Гатчинского муниципального района - 65,6 тыс. рублей;</t>
  </si>
  <si>
    <t xml:space="preserve"> - средства бюджета Ленинградской области - 26211,48 тыс. рублей;</t>
  </si>
  <si>
    <t xml:space="preserve"> - средства Федерального бюджета - 2031,35 тыс. рублей;</t>
  </si>
  <si>
    <t xml:space="preserve"> - внебюджетные источники - 0 тыс. рублей.</t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</si>
  <si>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 xml:space="preserve">Семенова Т.А. </t>
    </r>
    <r>
      <rPr>
        <b/>
        <sz val="9"/>
        <color theme="1"/>
        <rFont val="Times New Roman"/>
        <family val="1"/>
        <charset val="204"/>
      </rPr>
      <t xml:space="preserve">                   </t>
    </r>
    <r>
      <rPr>
        <b/>
        <u/>
        <sz val="9"/>
        <color theme="1"/>
        <rFont val="Times New Roman"/>
        <family val="1"/>
        <charset val="204"/>
      </rPr>
      <t xml:space="preserve"> 13.02.2024</t>
    </r>
    <r>
      <rPr>
        <b/>
        <sz val="9"/>
        <color theme="1"/>
        <rFont val="Times New Roman"/>
        <family val="1"/>
        <charset val="204"/>
      </rPr>
      <t xml:space="preserve">                 ___________________ </t>
    </r>
    <r>
      <rPr>
        <sz val="9"/>
        <color theme="1"/>
        <rFont val="Times New Roman"/>
        <family val="1"/>
        <charset val="204"/>
      </rPr>
      <t>.</t>
    </r>
  </si>
  <si>
    <t>Установка противопожарных датчиков</t>
  </si>
  <si>
    <t>3.20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</si>
  <si>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13.02.2024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</si>
  <si>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t>3.20. Поддержка развития общественной инфраструктуры муниципального значения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</si>
</sst>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9" fillId="11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0" xfId="0" applyBorder="1"/>
    <xf numFmtId="0" fontId="0" fillId="0" borderId="10" xfId="0" applyBorder="1"/>
    <xf numFmtId="0" fontId="2" fillId="0" borderId="4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6" fillId="0" borderId="1" xfId="0" applyFont="1" applyBorder="1" applyAlignment="1">
      <alignment horizontal="center" vertical="top" wrapText="1"/>
    </xf>
    <xf numFmtId="0" fontId="10" fillId="7" borderId="1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5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0" fontId="6" fillId="0" borderId="0" xfId="0" applyFont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6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7" fillId="5" borderId="5" xfId="0" applyNumberFormat="1" applyFont="1" applyFill="1" applyBorder="1" applyAlignment="1">
      <alignment vertical="center" wrapText="1"/>
    </xf>
    <xf numFmtId="10" fontId="7" fillId="5" borderId="5" xfId="0" applyNumberFormat="1" applyFont="1" applyFill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9" fillId="0" borderId="18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0" fontId="10" fillId="7" borderId="1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8" xfId="0" applyBorder="1"/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7" fillId="5" borderId="5" xfId="0" applyNumberFormat="1" applyFont="1" applyFill="1" applyBorder="1" applyAlignment="1">
      <alignment horizontal="center" vertical="center" wrapText="1"/>
    </xf>
    <xf numFmtId="10" fontId="7" fillId="5" borderId="5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0" fontId="10" fillId="4" borderId="5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14" borderId="4" xfId="0" applyNumberFormat="1" applyFont="1" applyFill="1" applyBorder="1" applyAlignment="1">
      <alignment horizontal="center" vertical="center" wrapText="1"/>
    </xf>
    <xf numFmtId="10" fontId="32" fillId="14" borderId="1" xfId="0" applyNumberFormat="1" applyFont="1" applyFill="1" applyBorder="1" applyAlignment="1">
      <alignment horizontal="center"/>
    </xf>
    <xf numFmtId="2" fontId="7" fillId="9" borderId="4" xfId="0" applyNumberFormat="1" applyFont="1" applyFill="1" applyBorder="1" applyAlignment="1">
      <alignment horizontal="center" vertical="center" wrapText="1"/>
    </xf>
    <xf numFmtId="10" fontId="32" fillId="9" borderId="1" xfId="0" applyNumberFormat="1" applyFont="1" applyFill="1" applyBorder="1" applyAlignment="1">
      <alignment horizontal="center"/>
    </xf>
    <xf numFmtId="2" fontId="7" fillId="13" borderId="1" xfId="0" applyNumberFormat="1" applyFont="1" applyFill="1" applyBorder="1" applyAlignment="1">
      <alignment horizontal="center" wrapText="1"/>
    </xf>
    <xf numFmtId="10" fontId="32" fillId="13" borderId="1" xfId="0" applyNumberFormat="1" applyFont="1" applyFill="1" applyBorder="1" applyAlignment="1">
      <alignment horizontal="center"/>
    </xf>
    <xf numFmtId="2" fontId="14" fillId="12" borderId="2" xfId="0" applyNumberFormat="1" applyFont="1" applyFill="1" applyBorder="1" applyAlignment="1">
      <alignment horizontal="center" vertical="center" wrapText="1"/>
    </xf>
    <xf numFmtId="2" fontId="7" fillId="12" borderId="4" xfId="0" applyNumberFormat="1" applyFont="1" applyFill="1" applyBorder="1" applyAlignment="1">
      <alignment horizontal="center" vertical="center" wrapText="1"/>
    </xf>
    <xf numFmtId="10" fontId="32" fillId="12" borderId="1" xfId="0" applyNumberFormat="1" applyFont="1" applyFill="1" applyBorder="1" applyAlignment="1">
      <alignment horizontal="center"/>
    </xf>
    <xf numFmtId="2" fontId="7" fillId="15" borderId="4" xfId="0" applyNumberFormat="1" applyFont="1" applyFill="1" applyBorder="1" applyAlignment="1">
      <alignment horizontal="center" vertical="center" wrapText="1"/>
    </xf>
    <xf numFmtId="10" fontId="32" fillId="15" borderId="1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 wrapText="1"/>
    </xf>
    <xf numFmtId="10" fontId="23" fillId="0" borderId="1" xfId="0" applyNumberFormat="1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10" fontId="23" fillId="15" borderId="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7" fillId="10" borderId="2" xfId="0" applyNumberFormat="1" applyFont="1" applyFill="1" applyBorder="1" applyAlignment="1">
      <alignment horizontal="center" vertical="center" wrapText="1"/>
    </xf>
    <xf numFmtId="2" fontId="7" fillId="10" borderId="6" xfId="0" applyNumberFormat="1" applyFont="1" applyFill="1" applyBorder="1" applyAlignment="1">
      <alignment horizontal="center" vertical="center" wrapText="1"/>
    </xf>
    <xf numFmtId="10" fontId="32" fillId="10" borderId="1" xfId="0" applyNumberFormat="1" applyFont="1" applyFill="1" applyBorder="1" applyAlignment="1">
      <alignment horizontal="center"/>
    </xf>
    <xf numFmtId="2" fontId="7" fillId="8" borderId="4" xfId="0" applyNumberFormat="1" applyFont="1" applyFill="1" applyBorder="1" applyAlignment="1">
      <alignment horizontal="center" vertical="center" wrapText="1"/>
    </xf>
    <xf numFmtId="2" fontId="7" fillId="8" borderId="12" xfId="0" applyNumberFormat="1" applyFont="1" applyFill="1" applyBorder="1" applyAlignment="1">
      <alignment horizontal="center" vertical="center" wrapText="1"/>
    </xf>
    <xf numFmtId="10" fontId="32" fillId="8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 vertical="center" wrapText="1"/>
    </xf>
    <xf numFmtId="2" fontId="7" fillId="12" borderId="12" xfId="0" applyNumberFormat="1" applyFont="1" applyFill="1" applyBorder="1" applyAlignment="1">
      <alignment horizontal="center" vertical="center" wrapText="1"/>
    </xf>
    <xf numFmtId="10" fontId="0" fillId="12" borderId="0" xfId="0" applyNumberFormat="1" applyFill="1"/>
    <xf numFmtId="2" fontId="7" fillId="12" borderId="4" xfId="0" applyNumberFormat="1" applyFont="1" applyFill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23" fillId="0" borderId="4" xfId="0" applyNumberFormat="1" applyFont="1" applyFill="1" applyBorder="1" applyAlignment="1">
      <alignment horizontal="center" wrapText="1"/>
    </xf>
    <xf numFmtId="2" fontId="23" fillId="0" borderId="4" xfId="0" applyNumberFormat="1" applyFont="1" applyBorder="1" applyAlignment="1">
      <alignment horizontal="center" wrapText="1"/>
    </xf>
    <xf numFmtId="10" fontId="32" fillId="12" borderId="1" xfId="0" applyNumberFormat="1" applyFont="1" applyFill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16" borderId="0" xfId="0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10" borderId="8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9" fillId="8" borderId="8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8" fillId="2" borderId="11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4" borderId="9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10" fontId="10" fillId="4" borderId="5" xfId="0" applyNumberFormat="1" applyFont="1" applyFill="1" applyBorder="1" applyAlignment="1">
      <alignment horizontal="center" vertical="center" wrapText="1"/>
    </xf>
    <xf numFmtId="10" fontId="10" fillId="4" borderId="3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10" fontId="10" fillId="4" borderId="14" xfId="0" applyNumberFormat="1" applyFont="1" applyFill="1" applyBorder="1" applyAlignment="1">
      <alignment horizontal="center" vertical="center" wrapText="1"/>
    </xf>
    <xf numFmtId="10" fontId="10" fillId="4" borderId="1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10" fillId="4" borderId="3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view="pageBreakPreview" zoomScaleNormal="100" zoomScaleSheetLayoutView="100" workbookViewId="0">
      <selection activeCell="E81" sqref="E81"/>
    </sheetView>
  </sheetViews>
  <sheetFormatPr defaultRowHeight="15" outlineLevelCol="1"/>
  <cols>
    <col min="1" max="1" width="6" style="41" customWidth="1"/>
    <col min="2" max="2" width="22.42578125" style="39" customWidth="1"/>
    <col min="3" max="3" width="5.28515625" customWidth="1"/>
    <col min="4" max="4" width="8.5703125" customWidth="1"/>
    <col min="5" max="5" width="9.140625" customWidth="1"/>
    <col min="6" max="6" width="9" customWidth="1"/>
    <col min="7" max="7" width="8.85546875" customWidth="1"/>
    <col min="8" max="8" width="7" hidden="1" customWidth="1" outlineLevel="1"/>
    <col min="9" max="9" width="6.85546875" hidden="1" customWidth="1" outlineLevel="1"/>
    <col min="10" max="10" width="11.140625" style="74" customWidth="1" collapsed="1"/>
    <col min="11" max="11" width="9.140625" style="113"/>
  </cols>
  <sheetData>
    <row r="1" spans="1:11">
      <c r="G1" t="s">
        <v>197</v>
      </c>
      <c r="I1" s="1"/>
    </row>
    <row r="2" spans="1:11" ht="50.25" customHeight="1">
      <c r="A2" s="281" t="s">
        <v>178</v>
      </c>
      <c r="B2" s="281"/>
      <c r="C2" s="281"/>
      <c r="D2" s="281"/>
      <c r="E2" s="281"/>
      <c r="F2" s="281"/>
      <c r="G2" s="281"/>
      <c r="H2" s="281"/>
      <c r="I2" s="281"/>
      <c r="J2" s="281"/>
      <c r="K2" s="136"/>
    </row>
    <row r="3" spans="1:11" ht="15.75" thickBot="1"/>
    <row r="4" spans="1:11" ht="42.75" customHeight="1" thickBot="1">
      <c r="A4" s="276" t="s">
        <v>8</v>
      </c>
      <c r="B4" s="276" t="s">
        <v>201</v>
      </c>
      <c r="C4" s="276" t="s">
        <v>9</v>
      </c>
      <c r="D4" s="134" t="s">
        <v>10</v>
      </c>
      <c r="E4" s="273" t="s">
        <v>11</v>
      </c>
      <c r="F4" s="274"/>
      <c r="G4" s="274"/>
      <c r="H4" s="274"/>
      <c r="I4" s="274"/>
      <c r="J4" s="275"/>
    </row>
    <row r="5" spans="1:11" ht="62.25" customHeight="1">
      <c r="A5" s="288"/>
      <c r="B5" s="288"/>
      <c r="C5" s="288"/>
      <c r="D5" s="288" t="s">
        <v>51</v>
      </c>
      <c r="E5" s="276" t="s">
        <v>52</v>
      </c>
      <c r="F5" s="276" t="s">
        <v>53</v>
      </c>
      <c r="G5" s="276" t="s">
        <v>54</v>
      </c>
      <c r="H5" s="276" t="s">
        <v>12</v>
      </c>
      <c r="I5" s="276" t="s">
        <v>417</v>
      </c>
      <c r="J5" s="276" t="s">
        <v>13</v>
      </c>
    </row>
    <row r="6" spans="1:11" ht="15.75" thickBo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1" ht="22.5" customHeight="1" thickBot="1">
      <c r="A7" s="122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</row>
    <row r="8" spans="1:11" ht="30.75" customHeight="1" thickBot="1">
      <c r="A8" s="282" t="s">
        <v>130</v>
      </c>
      <c r="B8" s="283"/>
      <c r="C8" s="283"/>
      <c r="D8" s="283"/>
      <c r="E8" s="283"/>
      <c r="F8" s="283"/>
      <c r="G8" s="283"/>
      <c r="H8" s="283"/>
      <c r="I8" s="283"/>
      <c r="J8" s="284"/>
    </row>
    <row r="9" spans="1:11" ht="15.75" customHeight="1" thickBot="1">
      <c r="A9" s="285" t="s">
        <v>14</v>
      </c>
      <c r="B9" s="286"/>
      <c r="C9" s="286"/>
      <c r="D9" s="286"/>
      <c r="E9" s="286"/>
      <c r="F9" s="286"/>
      <c r="G9" s="286"/>
      <c r="H9" s="286"/>
      <c r="I9" s="286"/>
      <c r="J9" s="287"/>
    </row>
    <row r="10" spans="1:11" ht="15.75" thickBot="1">
      <c r="A10" s="289" t="s">
        <v>401</v>
      </c>
      <c r="B10" s="290"/>
      <c r="C10" s="290"/>
      <c r="D10" s="290"/>
      <c r="E10" s="290"/>
      <c r="F10" s="290"/>
      <c r="G10" s="290"/>
      <c r="H10" s="290"/>
      <c r="I10" s="290"/>
      <c r="J10" s="291"/>
    </row>
    <row r="11" spans="1:11" ht="39" customHeight="1" thickBot="1">
      <c r="A11" s="37" t="s">
        <v>15</v>
      </c>
      <c r="B11" s="27" t="s">
        <v>109</v>
      </c>
      <c r="C11" s="26" t="s">
        <v>110</v>
      </c>
      <c r="D11" s="27">
        <v>53.5</v>
      </c>
      <c r="E11" s="27">
        <v>63.5</v>
      </c>
      <c r="F11" s="27">
        <v>101.8</v>
      </c>
      <c r="G11" s="27">
        <v>126.8</v>
      </c>
      <c r="H11" s="32"/>
      <c r="I11" s="32"/>
      <c r="J11" s="58" t="s">
        <v>182</v>
      </c>
    </row>
    <row r="12" spans="1:11" ht="41.25" customHeight="1" thickBot="1">
      <c r="A12" s="37" t="s">
        <v>16</v>
      </c>
      <c r="B12" s="27" t="s">
        <v>111</v>
      </c>
      <c r="C12" s="26" t="s">
        <v>64</v>
      </c>
      <c r="D12" s="60">
        <v>0.75</v>
      </c>
      <c r="E12" s="60">
        <v>0.76</v>
      </c>
      <c r="F12" s="60">
        <v>0.8</v>
      </c>
      <c r="G12" s="60">
        <v>0.81</v>
      </c>
      <c r="H12" s="32"/>
      <c r="I12" s="32"/>
      <c r="J12" s="58" t="s">
        <v>182</v>
      </c>
    </row>
    <row r="13" spans="1:11" ht="65.25" customHeight="1" thickBot="1">
      <c r="A13" s="137" t="s">
        <v>17</v>
      </c>
      <c r="B13" s="27" t="s">
        <v>402</v>
      </c>
      <c r="C13" s="28" t="s">
        <v>89</v>
      </c>
      <c r="D13" s="59">
        <v>0</v>
      </c>
      <c r="E13" s="59">
        <v>0</v>
      </c>
      <c r="F13" s="59">
        <v>0</v>
      </c>
      <c r="G13" s="59">
        <v>1</v>
      </c>
      <c r="H13" s="32"/>
      <c r="I13" s="32"/>
      <c r="J13" s="75" t="s">
        <v>184</v>
      </c>
    </row>
    <row r="14" spans="1:11" ht="45.75" thickBot="1">
      <c r="A14" s="137" t="s">
        <v>60</v>
      </c>
      <c r="B14" s="27" t="s">
        <v>403</v>
      </c>
      <c r="C14" s="28" t="s">
        <v>89</v>
      </c>
      <c r="D14" s="59">
        <v>0</v>
      </c>
      <c r="E14" s="59">
        <v>0</v>
      </c>
      <c r="F14" s="59">
        <v>1</v>
      </c>
      <c r="G14" s="59">
        <v>0</v>
      </c>
      <c r="H14" s="32"/>
      <c r="I14" s="32"/>
      <c r="J14" s="75" t="s">
        <v>7</v>
      </c>
    </row>
    <row r="15" spans="1:11" ht="22.5" customHeight="1" thickBot="1">
      <c r="A15" s="289" t="s">
        <v>404</v>
      </c>
      <c r="B15" s="290"/>
      <c r="C15" s="290"/>
      <c r="D15" s="290"/>
      <c r="E15" s="290"/>
      <c r="F15" s="290"/>
      <c r="G15" s="290"/>
      <c r="H15" s="290"/>
      <c r="I15" s="290"/>
      <c r="J15" s="291"/>
    </row>
    <row r="16" spans="1:11" ht="100.5" customHeight="1" thickBot="1">
      <c r="A16" s="37" t="s">
        <v>18</v>
      </c>
      <c r="B16" s="27" t="s">
        <v>405</v>
      </c>
      <c r="C16" s="26" t="s">
        <v>70</v>
      </c>
      <c r="D16" s="21">
        <v>1</v>
      </c>
      <c r="E16" s="21">
        <v>0</v>
      </c>
      <c r="F16" s="21">
        <v>1</v>
      </c>
      <c r="G16" s="21">
        <v>0</v>
      </c>
      <c r="H16" s="6"/>
      <c r="I16" s="6"/>
      <c r="J16" s="75" t="s">
        <v>7</v>
      </c>
    </row>
    <row r="17" spans="1:10" ht="30" customHeight="1" thickBot="1">
      <c r="A17" s="289" t="s">
        <v>406</v>
      </c>
      <c r="B17" s="290"/>
      <c r="C17" s="290"/>
      <c r="D17" s="290"/>
      <c r="E17" s="290"/>
      <c r="F17" s="290"/>
      <c r="G17" s="290"/>
      <c r="H17" s="290"/>
      <c r="I17" s="290"/>
      <c r="J17" s="291"/>
    </row>
    <row r="18" spans="1:10" ht="41.25" customHeight="1" thickBot="1">
      <c r="A18" s="33" t="s">
        <v>157</v>
      </c>
      <c r="B18" s="23" t="s">
        <v>108</v>
      </c>
      <c r="C18" s="36" t="s">
        <v>66</v>
      </c>
      <c r="D18" s="36">
        <v>0</v>
      </c>
      <c r="E18" s="36">
        <v>0</v>
      </c>
      <c r="F18" s="29">
        <v>0</v>
      </c>
      <c r="G18" s="29">
        <v>1</v>
      </c>
      <c r="H18" s="32"/>
      <c r="I18" s="32"/>
      <c r="J18" s="75" t="s">
        <v>7</v>
      </c>
    </row>
    <row r="19" spans="1:10" ht="23.25" customHeight="1" thickBot="1">
      <c r="A19" s="285" t="s">
        <v>22</v>
      </c>
      <c r="B19" s="286"/>
      <c r="C19" s="286"/>
      <c r="D19" s="286"/>
      <c r="E19" s="286"/>
      <c r="F19" s="286"/>
      <c r="G19" s="286"/>
      <c r="H19" s="286"/>
      <c r="I19" s="286"/>
      <c r="J19" s="287"/>
    </row>
    <row r="20" spans="1:10" ht="23.25" customHeight="1" thickBot="1">
      <c r="A20" s="278" t="s">
        <v>259</v>
      </c>
      <c r="B20" s="279"/>
      <c r="C20" s="279"/>
      <c r="D20" s="279"/>
      <c r="E20" s="279"/>
      <c r="F20" s="279"/>
      <c r="G20" s="279"/>
      <c r="H20" s="279"/>
      <c r="I20" s="279"/>
      <c r="J20" s="280"/>
    </row>
    <row r="21" spans="1:10" ht="35.25" thickBot="1">
      <c r="A21" s="37" t="s">
        <v>15</v>
      </c>
      <c r="B21" s="9" t="s">
        <v>49</v>
      </c>
      <c r="C21" s="9" t="s">
        <v>50</v>
      </c>
      <c r="D21" s="22">
        <v>2</v>
      </c>
      <c r="E21" s="26">
        <v>1</v>
      </c>
      <c r="F21" s="22">
        <v>1</v>
      </c>
      <c r="G21" s="22">
        <v>6</v>
      </c>
      <c r="H21" s="6"/>
      <c r="I21" s="6"/>
      <c r="J21" s="58" t="s">
        <v>182</v>
      </c>
    </row>
    <row r="22" spans="1:10" ht="51" customHeight="1" thickBot="1">
      <c r="A22" s="37" t="s">
        <v>16</v>
      </c>
      <c r="B22" s="20" t="s">
        <v>55</v>
      </c>
      <c r="C22" s="20" t="s">
        <v>56</v>
      </c>
      <c r="D22" s="138">
        <v>1</v>
      </c>
      <c r="E22" s="139">
        <v>4</v>
      </c>
      <c r="F22" s="139">
        <v>17</v>
      </c>
      <c r="G22" s="139">
        <v>28</v>
      </c>
      <c r="H22" s="6"/>
      <c r="I22" s="6"/>
      <c r="J22" s="58" t="s">
        <v>182</v>
      </c>
    </row>
    <row r="23" spans="1:10" ht="51" customHeight="1" thickBot="1">
      <c r="A23" s="37" t="s">
        <v>17</v>
      </c>
      <c r="B23" s="178" t="s">
        <v>57</v>
      </c>
      <c r="C23" s="22" t="s">
        <v>50</v>
      </c>
      <c r="D23" s="22">
        <v>8</v>
      </c>
      <c r="E23" s="26">
        <v>10</v>
      </c>
      <c r="F23" s="26">
        <v>0</v>
      </c>
      <c r="G23" s="22">
        <v>8</v>
      </c>
      <c r="H23" s="6"/>
      <c r="I23" s="6"/>
      <c r="J23" s="58" t="s">
        <v>182</v>
      </c>
    </row>
    <row r="24" spans="1:10" ht="55.5" customHeight="1" thickBot="1">
      <c r="A24" s="37" t="s">
        <v>60</v>
      </c>
      <c r="B24" s="24" t="s">
        <v>407</v>
      </c>
      <c r="C24" s="23" t="s">
        <v>258</v>
      </c>
      <c r="D24" s="24" t="s">
        <v>223</v>
      </c>
      <c r="E24" s="24" t="s">
        <v>224</v>
      </c>
      <c r="F24" s="27" t="s">
        <v>408</v>
      </c>
      <c r="G24" s="24" t="s">
        <v>550</v>
      </c>
      <c r="H24" s="6"/>
      <c r="I24" s="6"/>
      <c r="J24" s="58" t="s">
        <v>479</v>
      </c>
    </row>
    <row r="25" spans="1:10" ht="37.5" customHeight="1" thickBot="1">
      <c r="A25" s="37" t="s">
        <v>112</v>
      </c>
      <c r="B25" s="23" t="s">
        <v>58</v>
      </c>
      <c r="C25" s="23" t="s">
        <v>56</v>
      </c>
      <c r="D25" s="23">
        <v>1</v>
      </c>
      <c r="E25" s="23">
        <v>1</v>
      </c>
      <c r="F25" s="23">
        <v>1</v>
      </c>
      <c r="G25" s="23">
        <v>1</v>
      </c>
      <c r="H25" s="6"/>
      <c r="I25" s="6"/>
      <c r="J25" s="58" t="s">
        <v>182</v>
      </c>
    </row>
    <row r="26" spans="1:10" ht="37.5" customHeight="1" thickBot="1">
      <c r="A26" s="37" t="s">
        <v>113</v>
      </c>
      <c r="B26" s="76" t="s">
        <v>59</v>
      </c>
      <c r="C26" s="23" t="s">
        <v>56</v>
      </c>
      <c r="D26" s="23">
        <v>12</v>
      </c>
      <c r="E26" s="23">
        <v>12</v>
      </c>
      <c r="F26" s="23">
        <v>12</v>
      </c>
      <c r="G26" s="23">
        <v>12</v>
      </c>
      <c r="H26" s="6"/>
      <c r="I26" s="6"/>
      <c r="J26" s="58" t="s">
        <v>182</v>
      </c>
    </row>
    <row r="27" spans="1:10" ht="38.25" customHeight="1" thickBot="1">
      <c r="A27" s="278" t="s">
        <v>69</v>
      </c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ht="68.25" customHeight="1" thickBot="1">
      <c r="A28" s="37" t="s">
        <v>18</v>
      </c>
      <c r="B28" s="27" t="s">
        <v>348</v>
      </c>
      <c r="C28" s="27" t="s">
        <v>350</v>
      </c>
      <c r="D28" s="27">
        <v>4</v>
      </c>
      <c r="E28" s="27">
        <v>4</v>
      </c>
      <c r="F28" s="27">
        <v>4</v>
      </c>
      <c r="G28" s="27">
        <v>4</v>
      </c>
      <c r="H28" s="25"/>
      <c r="I28" s="25"/>
      <c r="J28" s="75" t="s">
        <v>7</v>
      </c>
    </row>
    <row r="29" spans="1:10" ht="85.5" customHeight="1" thickBot="1">
      <c r="A29" s="38" t="s">
        <v>19</v>
      </c>
      <c r="B29" s="27" t="s">
        <v>349</v>
      </c>
      <c r="C29" s="27" t="s">
        <v>350</v>
      </c>
      <c r="D29" s="27">
        <v>4</v>
      </c>
      <c r="E29" s="27">
        <v>4</v>
      </c>
      <c r="F29" s="27">
        <v>4</v>
      </c>
      <c r="G29" s="27">
        <v>4</v>
      </c>
      <c r="H29" s="25"/>
      <c r="I29" s="25"/>
      <c r="J29" s="75" t="s">
        <v>7</v>
      </c>
    </row>
    <row r="30" spans="1:10" ht="49.5" customHeight="1" thickBot="1">
      <c r="A30" s="38" t="s">
        <v>20</v>
      </c>
      <c r="B30" s="176" t="s">
        <v>474</v>
      </c>
      <c r="C30" s="23" t="s">
        <v>64</v>
      </c>
      <c r="D30" s="23">
        <v>100</v>
      </c>
      <c r="E30" s="23">
        <v>100</v>
      </c>
      <c r="F30" s="23">
        <v>100</v>
      </c>
      <c r="G30" s="23">
        <v>100</v>
      </c>
      <c r="H30" s="25"/>
      <c r="I30" s="25"/>
      <c r="J30" s="75" t="s">
        <v>7</v>
      </c>
    </row>
    <row r="31" spans="1:10" ht="49.5" customHeight="1" thickBot="1">
      <c r="A31" s="38" t="s">
        <v>114</v>
      </c>
      <c r="B31" s="23" t="s">
        <v>65</v>
      </c>
      <c r="C31" s="23" t="s">
        <v>66</v>
      </c>
      <c r="D31" s="23">
        <v>35</v>
      </c>
      <c r="E31" s="23">
        <v>35</v>
      </c>
      <c r="F31" s="23">
        <v>30</v>
      </c>
      <c r="G31" s="23">
        <v>30</v>
      </c>
      <c r="H31" s="25"/>
      <c r="I31" s="25"/>
      <c r="J31" s="75" t="s">
        <v>7</v>
      </c>
    </row>
    <row r="32" spans="1:10" ht="48.75" customHeight="1" thickBot="1">
      <c r="A32" s="38" t="s">
        <v>115</v>
      </c>
      <c r="B32" s="176" t="s">
        <v>475</v>
      </c>
      <c r="C32" s="23" t="s">
        <v>50</v>
      </c>
      <c r="D32" s="23">
        <v>1</v>
      </c>
      <c r="E32" s="23">
        <v>1</v>
      </c>
      <c r="F32" s="23">
        <v>1</v>
      </c>
      <c r="G32" s="23">
        <v>1</v>
      </c>
      <c r="H32" s="25"/>
      <c r="I32" s="25"/>
      <c r="J32" s="75" t="s">
        <v>7</v>
      </c>
    </row>
    <row r="33" spans="1:10" ht="30" customHeight="1" thickBot="1">
      <c r="A33" s="38" t="s">
        <v>116</v>
      </c>
      <c r="B33" s="176" t="s">
        <v>476</v>
      </c>
      <c r="C33" s="23" t="s">
        <v>50</v>
      </c>
      <c r="D33" s="23">
        <v>0</v>
      </c>
      <c r="E33" s="23">
        <v>0</v>
      </c>
      <c r="F33" s="23">
        <v>0</v>
      </c>
      <c r="G33" s="23">
        <v>0</v>
      </c>
      <c r="H33" s="25"/>
      <c r="I33" s="25"/>
      <c r="J33" s="75" t="s">
        <v>7</v>
      </c>
    </row>
    <row r="34" spans="1:10" ht="39.75" customHeight="1" thickBot="1">
      <c r="A34" s="278" t="s">
        <v>482</v>
      </c>
      <c r="B34" s="279"/>
      <c r="C34" s="279"/>
      <c r="D34" s="279"/>
      <c r="E34" s="279"/>
      <c r="F34" s="279"/>
      <c r="G34" s="279"/>
      <c r="H34" s="279"/>
      <c r="I34" s="279"/>
      <c r="J34" s="280"/>
    </row>
    <row r="35" spans="1:10" ht="45.75" customHeight="1" thickBot="1">
      <c r="A35" s="72" t="s">
        <v>226</v>
      </c>
      <c r="B35" s="27" t="s">
        <v>203</v>
      </c>
      <c r="C35" s="26" t="s">
        <v>253</v>
      </c>
      <c r="D35" s="139">
        <v>4</v>
      </c>
      <c r="E35" s="139">
        <v>4</v>
      </c>
      <c r="F35" s="139">
        <v>4</v>
      </c>
      <c r="G35" s="139">
        <v>4</v>
      </c>
      <c r="H35" s="25"/>
      <c r="I35" s="25"/>
      <c r="J35" s="75" t="s">
        <v>7</v>
      </c>
    </row>
    <row r="36" spans="1:10" ht="35.25" customHeight="1" thickBot="1">
      <c r="A36" s="72" t="s">
        <v>227</v>
      </c>
      <c r="B36" s="27" t="s">
        <v>477</v>
      </c>
      <c r="C36" s="26" t="s">
        <v>66</v>
      </c>
      <c r="D36" s="27">
        <v>10</v>
      </c>
      <c r="E36" s="27">
        <v>10</v>
      </c>
      <c r="F36" s="27">
        <v>2</v>
      </c>
      <c r="G36" s="27">
        <v>4</v>
      </c>
      <c r="H36" s="25"/>
      <c r="I36" s="25"/>
      <c r="J36" s="75" t="s">
        <v>7</v>
      </c>
    </row>
    <row r="37" spans="1:10" ht="29.25" customHeight="1" thickBot="1">
      <c r="A37" s="72" t="s">
        <v>228</v>
      </c>
      <c r="B37" s="27" t="s">
        <v>478</v>
      </c>
      <c r="C37" s="26" t="s">
        <v>292</v>
      </c>
      <c r="D37" s="27">
        <v>1</v>
      </c>
      <c r="E37" s="27">
        <v>1</v>
      </c>
      <c r="F37" s="27">
        <v>1</v>
      </c>
      <c r="G37" s="27">
        <v>3</v>
      </c>
      <c r="H37" s="25"/>
      <c r="I37" s="25"/>
      <c r="J37" s="75" t="s">
        <v>7</v>
      </c>
    </row>
    <row r="38" spans="1:10" ht="47.25" customHeight="1" thickBot="1">
      <c r="A38" s="72" t="s">
        <v>229</v>
      </c>
      <c r="B38" s="27" t="s">
        <v>409</v>
      </c>
      <c r="C38" s="26" t="s">
        <v>72</v>
      </c>
      <c r="D38" s="21">
        <v>600</v>
      </c>
      <c r="E38" s="21">
        <v>300</v>
      </c>
      <c r="F38" s="21">
        <v>900</v>
      </c>
      <c r="G38" s="21">
        <v>1940</v>
      </c>
      <c r="H38" s="25"/>
      <c r="I38" s="25"/>
      <c r="J38" s="75" t="s">
        <v>7</v>
      </c>
    </row>
    <row r="39" spans="1:10" ht="39.75" customHeight="1" thickBot="1">
      <c r="A39" s="72" t="s">
        <v>232</v>
      </c>
      <c r="B39" s="27" t="s">
        <v>212</v>
      </c>
      <c r="C39" s="26" t="s">
        <v>74</v>
      </c>
      <c r="D39" s="21">
        <v>1</v>
      </c>
      <c r="E39" s="21">
        <v>2</v>
      </c>
      <c r="F39" s="21">
        <v>1</v>
      </c>
      <c r="G39" s="21">
        <v>1</v>
      </c>
      <c r="H39" s="25"/>
      <c r="I39" s="25"/>
      <c r="J39" s="75" t="s">
        <v>7</v>
      </c>
    </row>
    <row r="40" spans="1:10" ht="49.5" customHeight="1" thickBot="1">
      <c r="A40" s="72" t="s">
        <v>233</v>
      </c>
      <c r="B40" s="27" t="s">
        <v>235</v>
      </c>
      <c r="C40" s="26" t="s">
        <v>74</v>
      </c>
      <c r="D40" s="21">
        <v>1</v>
      </c>
      <c r="E40" s="21">
        <v>2</v>
      </c>
      <c r="F40" s="21">
        <v>1</v>
      </c>
      <c r="G40" s="21">
        <v>0</v>
      </c>
      <c r="H40" s="25"/>
      <c r="I40" s="25"/>
      <c r="J40" s="75" t="s">
        <v>7</v>
      </c>
    </row>
    <row r="41" spans="1:10" ht="49.5" customHeight="1" thickBot="1">
      <c r="A41" s="72" t="s">
        <v>234</v>
      </c>
      <c r="B41" s="27" t="s">
        <v>249</v>
      </c>
      <c r="C41" s="26" t="s">
        <v>250</v>
      </c>
      <c r="D41" s="21">
        <v>1</v>
      </c>
      <c r="E41" s="21">
        <v>0</v>
      </c>
      <c r="F41" s="21">
        <v>0</v>
      </c>
      <c r="G41" s="21">
        <v>1</v>
      </c>
      <c r="H41" s="25"/>
      <c r="I41" s="25"/>
      <c r="J41" s="75" t="s">
        <v>7</v>
      </c>
    </row>
    <row r="42" spans="1:10" ht="49.5" customHeight="1" thickBot="1">
      <c r="A42" s="72" t="s">
        <v>236</v>
      </c>
      <c r="B42" s="27" t="s">
        <v>591</v>
      </c>
      <c r="C42" s="26" t="s">
        <v>70</v>
      </c>
      <c r="D42" s="21">
        <v>0</v>
      </c>
      <c r="E42" s="21">
        <v>0</v>
      </c>
      <c r="F42" s="21">
        <v>0</v>
      </c>
      <c r="G42" s="21" t="s">
        <v>551</v>
      </c>
      <c r="H42" s="25"/>
      <c r="I42" s="25"/>
      <c r="J42" s="75" t="s">
        <v>7</v>
      </c>
    </row>
    <row r="43" spans="1:10" ht="39.75" customHeight="1" thickBot="1">
      <c r="A43" s="72" t="s">
        <v>237</v>
      </c>
      <c r="B43" s="27" t="s">
        <v>73</v>
      </c>
      <c r="C43" s="26" t="s">
        <v>74</v>
      </c>
      <c r="D43" s="21">
        <v>12</v>
      </c>
      <c r="E43" s="21">
        <v>12</v>
      </c>
      <c r="F43" s="21">
        <v>12</v>
      </c>
      <c r="G43" s="21">
        <v>12</v>
      </c>
      <c r="H43" s="25"/>
      <c r="I43" s="25"/>
      <c r="J43" s="75" t="s">
        <v>183</v>
      </c>
    </row>
    <row r="44" spans="1:10" ht="36.75" customHeight="1" thickBot="1">
      <c r="A44" s="72" t="s">
        <v>238</v>
      </c>
      <c r="B44" s="27" t="s">
        <v>75</v>
      </c>
      <c r="C44" s="26" t="s">
        <v>62</v>
      </c>
      <c r="D44" s="27">
        <v>2</v>
      </c>
      <c r="E44" s="27">
        <v>2</v>
      </c>
      <c r="F44" s="27">
        <v>0</v>
      </c>
      <c r="G44" s="27">
        <v>1</v>
      </c>
      <c r="H44" s="25"/>
      <c r="I44" s="25"/>
      <c r="J44" s="75" t="s">
        <v>183</v>
      </c>
    </row>
    <row r="45" spans="1:10" ht="49.5" customHeight="1" thickBot="1">
      <c r="A45" s="72" t="s">
        <v>239</v>
      </c>
      <c r="B45" s="40" t="s">
        <v>76</v>
      </c>
      <c r="C45" s="26" t="s">
        <v>74</v>
      </c>
      <c r="D45" s="21">
        <v>12</v>
      </c>
      <c r="E45" s="21">
        <v>12</v>
      </c>
      <c r="F45" s="21">
        <v>12</v>
      </c>
      <c r="G45" s="21">
        <v>12</v>
      </c>
      <c r="H45" s="25"/>
      <c r="I45" s="25"/>
      <c r="J45" s="75" t="s">
        <v>183</v>
      </c>
    </row>
    <row r="46" spans="1:10" ht="49.5" customHeight="1" thickBot="1">
      <c r="A46" s="72" t="s">
        <v>240</v>
      </c>
      <c r="B46" s="40" t="s">
        <v>77</v>
      </c>
      <c r="C46" s="26" t="s">
        <v>74</v>
      </c>
      <c r="D46" s="21">
        <v>12</v>
      </c>
      <c r="E46" s="21">
        <v>12</v>
      </c>
      <c r="F46" s="21">
        <v>12</v>
      </c>
      <c r="G46" s="21">
        <v>12</v>
      </c>
      <c r="H46" s="25"/>
      <c r="I46" s="25"/>
      <c r="J46" s="75" t="s">
        <v>183</v>
      </c>
    </row>
    <row r="47" spans="1:10" ht="49.5" customHeight="1" thickBot="1">
      <c r="A47" s="72" t="s">
        <v>241</v>
      </c>
      <c r="B47" s="27" t="s">
        <v>410</v>
      </c>
      <c r="C47" s="26" t="s">
        <v>78</v>
      </c>
      <c r="D47" s="21">
        <v>2</v>
      </c>
      <c r="E47" s="21">
        <v>2</v>
      </c>
      <c r="F47" s="21">
        <v>2</v>
      </c>
      <c r="G47" s="21">
        <v>2</v>
      </c>
      <c r="H47" s="25"/>
      <c r="I47" s="25"/>
      <c r="J47" s="75" t="s">
        <v>7</v>
      </c>
    </row>
    <row r="48" spans="1:10" ht="42.75" customHeight="1" thickBot="1">
      <c r="A48" s="72" t="s">
        <v>242</v>
      </c>
      <c r="B48" s="40" t="s">
        <v>81</v>
      </c>
      <c r="C48" s="26" t="s">
        <v>80</v>
      </c>
      <c r="D48" s="27">
        <v>900</v>
      </c>
      <c r="E48" s="27">
        <v>500</v>
      </c>
      <c r="F48" s="27">
        <f>452+10+100</f>
        <v>562</v>
      </c>
      <c r="G48" s="27">
        <v>500</v>
      </c>
      <c r="H48" s="25"/>
      <c r="I48" s="25"/>
      <c r="J48" s="75" t="s">
        <v>183</v>
      </c>
    </row>
    <row r="49" spans="1:10" ht="39.75" customHeight="1" thickBot="1">
      <c r="A49" s="72" t="s">
        <v>243</v>
      </c>
      <c r="B49" s="27" t="s">
        <v>82</v>
      </c>
      <c r="C49" s="26" t="s">
        <v>83</v>
      </c>
      <c r="D49" s="27">
        <v>60000</v>
      </c>
      <c r="E49" s="27">
        <v>60000</v>
      </c>
      <c r="F49" s="27">
        <v>60000</v>
      </c>
      <c r="G49" s="27">
        <v>7500</v>
      </c>
      <c r="H49" s="25"/>
      <c r="I49" s="25"/>
      <c r="J49" s="75" t="s">
        <v>7</v>
      </c>
    </row>
    <row r="50" spans="1:10" ht="40.5" customHeight="1" thickBot="1">
      <c r="A50" s="72" t="s">
        <v>244</v>
      </c>
      <c r="B50" s="40" t="s">
        <v>85</v>
      </c>
      <c r="C50" s="26" t="s">
        <v>84</v>
      </c>
      <c r="D50" s="21">
        <v>3437</v>
      </c>
      <c r="E50" s="21">
        <v>2762.9</v>
      </c>
      <c r="F50" s="21">
        <v>2475.37</v>
      </c>
      <c r="G50" s="21">
        <v>2500</v>
      </c>
      <c r="H50" s="25"/>
      <c r="I50" s="25"/>
      <c r="J50" s="75" t="s">
        <v>7</v>
      </c>
    </row>
    <row r="51" spans="1:10" ht="28.5" customHeight="1" thickBot="1">
      <c r="A51" s="72" t="s">
        <v>245</v>
      </c>
      <c r="B51" s="27" t="s">
        <v>411</v>
      </c>
      <c r="C51" s="26" t="s">
        <v>62</v>
      </c>
      <c r="D51" s="27">
        <v>55</v>
      </c>
      <c r="E51" s="27">
        <v>55</v>
      </c>
      <c r="F51" s="27">
        <v>34</v>
      </c>
      <c r="G51" s="27">
        <v>142</v>
      </c>
      <c r="H51" s="25"/>
      <c r="I51" s="25"/>
      <c r="J51" s="75" t="s">
        <v>7</v>
      </c>
    </row>
    <row r="52" spans="1:10" ht="28.5" customHeight="1" thickBot="1">
      <c r="A52" s="72" t="s">
        <v>246</v>
      </c>
      <c r="B52" s="27" t="s">
        <v>87</v>
      </c>
      <c r="C52" s="26" t="s">
        <v>248</v>
      </c>
      <c r="D52" s="27">
        <v>200</v>
      </c>
      <c r="E52" s="27">
        <v>200</v>
      </c>
      <c r="F52" s="27">
        <v>200</v>
      </c>
      <c r="G52" s="27">
        <v>65</v>
      </c>
      <c r="H52" s="25"/>
      <c r="I52" s="25"/>
      <c r="J52" s="75" t="s">
        <v>7</v>
      </c>
    </row>
    <row r="53" spans="1:10" ht="48.75" customHeight="1" thickBot="1">
      <c r="A53" s="72" t="s">
        <v>247</v>
      </c>
      <c r="B53" s="27" t="s">
        <v>249</v>
      </c>
      <c r="C53" s="26" t="s">
        <v>250</v>
      </c>
      <c r="D53" s="27">
        <v>2</v>
      </c>
      <c r="E53" s="27">
        <v>2</v>
      </c>
      <c r="F53" s="27">
        <v>1</v>
      </c>
      <c r="G53" s="27">
        <v>1</v>
      </c>
      <c r="H53" s="25"/>
      <c r="I53" s="25"/>
      <c r="J53" s="75" t="s">
        <v>7</v>
      </c>
    </row>
    <row r="54" spans="1:10" ht="36.75" customHeight="1" thickBot="1">
      <c r="A54" s="72" t="s">
        <v>566</v>
      </c>
      <c r="B54" s="27" t="s">
        <v>412</v>
      </c>
      <c r="C54" s="28" t="s">
        <v>89</v>
      </c>
      <c r="D54" s="27">
        <v>1</v>
      </c>
      <c r="E54" s="27">
        <v>1</v>
      </c>
      <c r="F54" s="27">
        <v>1</v>
      </c>
      <c r="G54" s="27">
        <v>1</v>
      </c>
      <c r="H54" s="25"/>
      <c r="I54" s="25"/>
      <c r="J54" s="75" t="s">
        <v>7</v>
      </c>
    </row>
    <row r="55" spans="1:10" ht="39" customHeight="1" thickBot="1">
      <c r="A55" s="72" t="s">
        <v>592</v>
      </c>
      <c r="B55" s="27" t="s">
        <v>212</v>
      </c>
      <c r="C55" s="28" t="s">
        <v>89</v>
      </c>
      <c r="D55" s="27">
        <v>1</v>
      </c>
      <c r="E55" s="27">
        <v>1</v>
      </c>
      <c r="F55" s="27">
        <v>1</v>
      </c>
      <c r="G55" s="27">
        <v>1</v>
      </c>
      <c r="H55" s="25"/>
      <c r="I55" s="25"/>
      <c r="J55" s="75" t="s">
        <v>7</v>
      </c>
    </row>
    <row r="56" spans="1:10" ht="28.5" customHeight="1" thickBot="1">
      <c r="A56" s="278" t="s">
        <v>104</v>
      </c>
      <c r="B56" s="279"/>
      <c r="C56" s="279"/>
      <c r="D56" s="279"/>
      <c r="E56" s="279"/>
      <c r="F56" s="279"/>
      <c r="G56" s="279"/>
      <c r="H56" s="279"/>
      <c r="I56" s="279"/>
      <c r="J56" s="280"/>
    </row>
    <row r="57" spans="1:10" ht="61.5" customHeight="1" thickBot="1">
      <c r="A57" s="38" t="s">
        <v>118</v>
      </c>
      <c r="B57" s="27" t="s">
        <v>90</v>
      </c>
      <c r="C57" s="29" t="s">
        <v>66</v>
      </c>
      <c r="D57" s="29">
        <v>150</v>
      </c>
      <c r="E57" s="29">
        <v>220</v>
      </c>
      <c r="F57" s="29">
        <v>220</v>
      </c>
      <c r="G57" s="29">
        <v>220</v>
      </c>
      <c r="H57" s="25"/>
      <c r="I57" s="25"/>
      <c r="J57" s="75" t="s">
        <v>184</v>
      </c>
    </row>
    <row r="58" spans="1:10" ht="34.5" customHeight="1" thickBot="1">
      <c r="A58" s="42" t="s">
        <v>119</v>
      </c>
      <c r="B58" s="27" t="s">
        <v>91</v>
      </c>
      <c r="C58" s="29" t="s">
        <v>92</v>
      </c>
      <c r="D58" s="29">
        <v>5350</v>
      </c>
      <c r="E58" s="29">
        <v>18900</v>
      </c>
      <c r="F58" s="29">
        <v>18900</v>
      </c>
      <c r="G58" s="29">
        <v>18900</v>
      </c>
      <c r="H58" s="25"/>
      <c r="I58" s="25"/>
      <c r="J58" s="75" t="s">
        <v>184</v>
      </c>
    </row>
    <row r="59" spans="1:10" ht="34.5" customHeight="1" thickBot="1">
      <c r="A59" s="42" t="s">
        <v>120</v>
      </c>
      <c r="B59" s="27" t="s">
        <v>251</v>
      </c>
      <c r="C59" s="29" t="s">
        <v>92</v>
      </c>
      <c r="D59" s="29">
        <v>12</v>
      </c>
      <c r="E59" s="29">
        <v>12</v>
      </c>
      <c r="F59" s="29">
        <v>12</v>
      </c>
      <c r="G59" s="29">
        <v>12</v>
      </c>
      <c r="H59" s="25"/>
      <c r="I59" s="25"/>
      <c r="J59" s="75" t="s">
        <v>184</v>
      </c>
    </row>
    <row r="60" spans="1:10" ht="34.5" customHeight="1" thickBot="1">
      <c r="A60" s="38" t="s">
        <v>172</v>
      </c>
      <c r="B60" s="27" t="s">
        <v>93</v>
      </c>
      <c r="C60" s="29" t="s">
        <v>94</v>
      </c>
      <c r="D60" s="30">
        <v>0</v>
      </c>
      <c r="E60" s="30">
        <v>0</v>
      </c>
      <c r="F60" s="30">
        <v>165.35</v>
      </c>
      <c r="G60" s="30">
        <v>732.69</v>
      </c>
      <c r="H60" s="25"/>
      <c r="I60" s="25"/>
      <c r="J60" s="75" t="s">
        <v>184</v>
      </c>
    </row>
    <row r="61" spans="1:10" ht="34.5" customHeight="1" thickBot="1">
      <c r="A61" s="38" t="s">
        <v>121</v>
      </c>
      <c r="B61" s="27" t="s">
        <v>95</v>
      </c>
      <c r="C61" s="29" t="s">
        <v>92</v>
      </c>
      <c r="D61" s="29">
        <v>5560</v>
      </c>
      <c r="E61" s="29">
        <v>5300</v>
      </c>
      <c r="F61" s="29">
        <v>5300</v>
      </c>
      <c r="G61" s="29">
        <v>5300</v>
      </c>
      <c r="H61" s="25"/>
      <c r="I61" s="25"/>
      <c r="J61" s="75" t="s">
        <v>184</v>
      </c>
    </row>
    <row r="62" spans="1:10" ht="34.5" customHeight="1" thickBot="1">
      <c r="A62" s="42" t="s">
        <v>122</v>
      </c>
      <c r="B62" s="27" t="s">
        <v>96</v>
      </c>
      <c r="C62" s="29" t="s">
        <v>97</v>
      </c>
      <c r="D62" s="27" t="s">
        <v>98</v>
      </c>
      <c r="E62" s="27" t="s">
        <v>413</v>
      </c>
      <c r="F62" s="27" t="s">
        <v>413</v>
      </c>
      <c r="G62" s="27" t="s">
        <v>413</v>
      </c>
      <c r="H62" s="25"/>
      <c r="I62" s="25"/>
      <c r="J62" s="75" t="s">
        <v>184</v>
      </c>
    </row>
    <row r="63" spans="1:10" ht="33.75" customHeight="1" thickBot="1">
      <c r="A63" s="38" t="s">
        <v>252</v>
      </c>
      <c r="B63" s="27" t="s">
        <v>99</v>
      </c>
      <c r="C63" s="29" t="s">
        <v>100</v>
      </c>
      <c r="D63" s="31">
        <v>12637</v>
      </c>
      <c r="E63" s="31">
        <v>12637</v>
      </c>
      <c r="F63" s="31">
        <v>12637</v>
      </c>
      <c r="G63" s="31">
        <v>12637</v>
      </c>
      <c r="H63" s="25"/>
      <c r="I63" s="25"/>
      <c r="J63" s="75" t="s">
        <v>184</v>
      </c>
    </row>
    <row r="64" spans="1:10" ht="40.5" customHeight="1" thickBot="1">
      <c r="A64" s="38" t="s">
        <v>174</v>
      </c>
      <c r="B64" s="27" t="s">
        <v>93</v>
      </c>
      <c r="C64" s="29" t="s">
        <v>94</v>
      </c>
      <c r="D64" s="29">
        <v>0</v>
      </c>
      <c r="E64" s="29">
        <v>0</v>
      </c>
      <c r="F64" s="29">
        <v>0</v>
      </c>
      <c r="G64" s="29">
        <v>0</v>
      </c>
      <c r="H64" s="25"/>
      <c r="I64" s="25"/>
      <c r="J64" s="75" t="s">
        <v>184</v>
      </c>
    </row>
    <row r="65" spans="1:10" ht="45.75" thickBot="1">
      <c r="A65" s="38" t="s">
        <v>254</v>
      </c>
      <c r="B65" s="27" t="s">
        <v>101</v>
      </c>
      <c r="C65" s="29" t="s">
        <v>66</v>
      </c>
      <c r="D65" s="29">
        <v>60</v>
      </c>
      <c r="E65" s="29">
        <v>60</v>
      </c>
      <c r="F65" s="29">
        <v>62</v>
      </c>
      <c r="G65" s="29">
        <v>62</v>
      </c>
      <c r="H65" s="25"/>
      <c r="I65" s="25"/>
      <c r="J65" s="75" t="s">
        <v>184</v>
      </c>
    </row>
    <row r="66" spans="1:10" ht="33.75" thickBot="1">
      <c r="A66" s="38" t="s">
        <v>255</v>
      </c>
      <c r="B66" s="27" t="s">
        <v>91</v>
      </c>
      <c r="C66" s="29" t="s">
        <v>92</v>
      </c>
      <c r="D66" s="29">
        <v>9200</v>
      </c>
      <c r="E66" s="29">
        <v>9200</v>
      </c>
      <c r="F66" s="29">
        <v>9500</v>
      </c>
      <c r="G66" s="29">
        <v>9500</v>
      </c>
      <c r="H66" s="25"/>
      <c r="I66" s="25"/>
      <c r="J66" s="75" t="s">
        <v>184</v>
      </c>
    </row>
    <row r="67" spans="1:10" ht="33.75" thickBot="1">
      <c r="A67" s="38" t="s">
        <v>256</v>
      </c>
      <c r="B67" s="27" t="s">
        <v>102</v>
      </c>
      <c r="C67" s="29" t="s">
        <v>92</v>
      </c>
      <c r="D67" s="29">
        <v>8</v>
      </c>
      <c r="E67" s="29">
        <v>0</v>
      </c>
      <c r="F67" s="29">
        <v>0</v>
      </c>
      <c r="G67" s="29">
        <v>0</v>
      </c>
      <c r="H67" s="25"/>
      <c r="I67" s="25"/>
      <c r="J67" s="75" t="s">
        <v>184</v>
      </c>
    </row>
    <row r="68" spans="1:10" ht="35.25" customHeight="1" thickBot="1">
      <c r="A68" s="38" t="s">
        <v>257</v>
      </c>
      <c r="B68" s="27" t="s">
        <v>91</v>
      </c>
      <c r="C68" s="29" t="s">
        <v>92</v>
      </c>
      <c r="D68" s="29">
        <v>100</v>
      </c>
      <c r="E68" s="29">
        <v>0</v>
      </c>
      <c r="F68" s="29">
        <v>0</v>
      </c>
      <c r="G68" s="29">
        <v>0</v>
      </c>
      <c r="H68" s="25"/>
      <c r="I68" s="25"/>
      <c r="J68" s="75" t="s">
        <v>184</v>
      </c>
    </row>
    <row r="69" spans="1:10" ht="34.5" thickBot="1">
      <c r="A69" s="38" t="s">
        <v>127</v>
      </c>
      <c r="B69" s="27" t="s">
        <v>124</v>
      </c>
      <c r="C69" s="29" t="s">
        <v>103</v>
      </c>
      <c r="D69" s="29">
        <v>15</v>
      </c>
      <c r="E69" s="29">
        <v>15</v>
      </c>
      <c r="F69" s="29">
        <v>15</v>
      </c>
      <c r="G69" s="29">
        <v>9</v>
      </c>
      <c r="H69" s="25"/>
      <c r="I69" s="25"/>
      <c r="J69" s="75" t="s">
        <v>184</v>
      </c>
    </row>
    <row r="70" spans="1:10" ht="49.5" customHeight="1" thickBot="1">
      <c r="A70" s="38" t="s">
        <v>175</v>
      </c>
      <c r="B70" s="27" t="s">
        <v>125</v>
      </c>
      <c r="C70" s="29" t="s">
        <v>92</v>
      </c>
      <c r="D70" s="29">
        <v>1</v>
      </c>
      <c r="E70" s="29">
        <v>1</v>
      </c>
      <c r="F70" s="29">
        <v>1</v>
      </c>
      <c r="G70" s="29">
        <v>1</v>
      </c>
      <c r="H70" s="25"/>
      <c r="I70" s="25"/>
      <c r="J70" s="75" t="s">
        <v>184</v>
      </c>
    </row>
    <row r="71" spans="1:10" ht="41.25" customHeight="1" thickBot="1">
      <c r="A71" s="278" t="s">
        <v>377</v>
      </c>
      <c r="B71" s="279"/>
      <c r="C71" s="279"/>
      <c r="D71" s="279"/>
      <c r="E71" s="279"/>
      <c r="F71" s="279"/>
      <c r="G71" s="279"/>
      <c r="H71" s="279"/>
      <c r="I71" s="279"/>
      <c r="J71" s="280"/>
    </row>
    <row r="72" spans="1:10" ht="48" customHeight="1" thickBot="1">
      <c r="A72" s="43" t="s">
        <v>176</v>
      </c>
      <c r="B72" s="24" t="s">
        <v>132</v>
      </c>
      <c r="C72" s="33" t="s">
        <v>105</v>
      </c>
      <c r="D72" s="34">
        <v>75</v>
      </c>
      <c r="E72" s="34">
        <v>65</v>
      </c>
      <c r="F72" s="34">
        <v>65</v>
      </c>
      <c r="G72" s="34">
        <v>65</v>
      </c>
      <c r="H72" s="32"/>
      <c r="I72" s="32"/>
      <c r="J72" s="75" t="s">
        <v>184</v>
      </c>
    </row>
    <row r="73" spans="1:10" ht="45" customHeight="1" thickBot="1">
      <c r="A73" s="73" t="s">
        <v>128</v>
      </c>
      <c r="B73" s="20" t="s">
        <v>414</v>
      </c>
      <c r="C73" s="35" t="s">
        <v>105</v>
      </c>
      <c r="D73" s="34">
        <v>12</v>
      </c>
      <c r="E73" s="34">
        <v>13</v>
      </c>
      <c r="F73" s="34">
        <v>13</v>
      </c>
      <c r="G73" s="34">
        <v>13</v>
      </c>
      <c r="H73" s="32"/>
      <c r="I73" s="32"/>
      <c r="J73" s="75" t="s">
        <v>184</v>
      </c>
    </row>
    <row r="74" spans="1:10" ht="52.5" customHeight="1" thickBot="1">
      <c r="A74" s="73" t="s">
        <v>415</v>
      </c>
      <c r="B74" s="20" t="s">
        <v>134</v>
      </c>
      <c r="C74" s="35" t="s">
        <v>105</v>
      </c>
      <c r="D74" s="34">
        <v>16</v>
      </c>
      <c r="E74" s="140">
        <v>125</v>
      </c>
      <c r="F74" s="140">
        <v>125</v>
      </c>
      <c r="G74" s="140">
        <v>125</v>
      </c>
      <c r="H74" s="32"/>
      <c r="I74" s="32"/>
      <c r="J74" s="75" t="s">
        <v>184</v>
      </c>
    </row>
    <row r="75" spans="1:10" ht="36" customHeight="1" thickBot="1">
      <c r="A75" s="44" t="s">
        <v>416</v>
      </c>
      <c r="B75" s="20" t="s">
        <v>106</v>
      </c>
      <c r="C75" s="35" t="s">
        <v>92</v>
      </c>
      <c r="D75" s="34">
        <v>785</v>
      </c>
      <c r="E75" s="140">
        <v>7800</v>
      </c>
      <c r="F75" s="140">
        <v>7830</v>
      </c>
      <c r="G75" s="141">
        <v>7880</v>
      </c>
      <c r="H75" s="32"/>
      <c r="I75" s="32"/>
      <c r="J75" s="75" t="s">
        <v>184</v>
      </c>
    </row>
    <row r="76" spans="1:10" ht="63" customHeight="1" thickBot="1">
      <c r="A76" s="43" t="s">
        <v>129</v>
      </c>
      <c r="B76" s="23" t="s">
        <v>107</v>
      </c>
      <c r="C76" s="35" t="s">
        <v>103</v>
      </c>
      <c r="D76" s="36">
        <v>26</v>
      </c>
      <c r="E76" s="36">
        <v>26</v>
      </c>
      <c r="F76" s="36">
        <v>26</v>
      </c>
      <c r="G76" s="36">
        <v>26</v>
      </c>
      <c r="H76" s="32"/>
      <c r="I76" s="32"/>
      <c r="J76" s="75" t="s">
        <v>184</v>
      </c>
    </row>
  </sheetData>
  <mergeCells count="23">
    <mergeCell ref="A34:J34"/>
    <mergeCell ref="A56:J56"/>
    <mergeCell ref="A71:J71"/>
    <mergeCell ref="A2:J2"/>
    <mergeCell ref="A8:J8"/>
    <mergeCell ref="A9:J9"/>
    <mergeCell ref="A4:A6"/>
    <mergeCell ref="B4:B6"/>
    <mergeCell ref="C4:C6"/>
    <mergeCell ref="D5:D6"/>
    <mergeCell ref="A10:J10"/>
    <mergeCell ref="A15:J15"/>
    <mergeCell ref="A17:J17"/>
    <mergeCell ref="A19:J19"/>
    <mergeCell ref="A20:J20"/>
    <mergeCell ref="A27:J27"/>
    <mergeCell ref="E4:J4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354"/>
  <sheetViews>
    <sheetView view="pageBreakPreview" topLeftCell="A235" zoomScale="90" zoomScaleNormal="100" zoomScaleSheetLayoutView="90" workbookViewId="0">
      <selection activeCell="F267" sqref="F267"/>
    </sheetView>
  </sheetViews>
  <sheetFormatPr defaultRowHeight="15"/>
  <cols>
    <col min="1" max="1" width="5.28515625" style="46" customWidth="1"/>
    <col min="2" max="2" width="29" style="46" customWidth="1"/>
    <col min="3" max="3" width="10.7109375" customWidth="1"/>
    <col min="4" max="4" width="17.7109375" style="79" customWidth="1"/>
    <col min="5" max="5" width="20.42578125" style="79" customWidth="1"/>
    <col min="6" max="6" width="13.42578125" customWidth="1"/>
  </cols>
  <sheetData>
    <row r="1" spans="1:6">
      <c r="D1" s="202"/>
      <c r="E1" s="202"/>
      <c r="F1" s="202" t="s">
        <v>463</v>
      </c>
    </row>
    <row r="2" spans="1:6">
      <c r="D2" s="202"/>
      <c r="E2" s="303" t="s">
        <v>464</v>
      </c>
      <c r="F2" s="303"/>
    </row>
    <row r="3" spans="1:6">
      <c r="D3" s="303" t="s">
        <v>465</v>
      </c>
      <c r="E3" s="303"/>
      <c r="F3" s="303"/>
    </row>
    <row r="4" spans="1:6" ht="13.5" customHeight="1">
      <c r="D4" s="202"/>
      <c r="E4" s="177"/>
      <c r="F4" s="202" t="s">
        <v>466</v>
      </c>
    </row>
    <row r="5" spans="1:6" ht="16.5" customHeight="1"/>
    <row r="6" spans="1:6" ht="54.75" customHeight="1">
      <c r="A6" s="312" t="s">
        <v>488</v>
      </c>
      <c r="B6" s="312"/>
      <c r="C6" s="312"/>
      <c r="D6" s="312"/>
      <c r="E6" s="312"/>
      <c r="F6" s="312"/>
    </row>
    <row r="7" spans="1:6" ht="18" customHeight="1" thickBot="1"/>
    <row r="8" spans="1:6" ht="51.75" customHeight="1" thickBot="1">
      <c r="A8" s="276" t="s">
        <v>8</v>
      </c>
      <c r="B8" s="276" t="s">
        <v>23</v>
      </c>
      <c r="C8" s="304" t="s">
        <v>200</v>
      </c>
      <c r="D8" s="273" t="s">
        <v>489</v>
      </c>
      <c r="E8" s="274"/>
      <c r="F8" s="275"/>
    </row>
    <row r="9" spans="1:6" ht="53.25" customHeight="1" thickBot="1">
      <c r="A9" s="277"/>
      <c r="B9" s="277"/>
      <c r="C9" s="305"/>
      <c r="D9" s="212" t="s">
        <v>490</v>
      </c>
      <c r="E9" s="213" t="s">
        <v>491</v>
      </c>
      <c r="F9" s="18" t="s">
        <v>28</v>
      </c>
    </row>
    <row r="10" spans="1:6" ht="15.75" customHeight="1" thickBot="1">
      <c r="A10" s="200">
        <v>1</v>
      </c>
      <c r="B10" s="45">
        <v>2</v>
      </c>
      <c r="C10" s="214">
        <v>3</v>
      </c>
      <c r="D10" s="215">
        <v>4</v>
      </c>
      <c r="E10" s="215">
        <v>5</v>
      </c>
      <c r="F10" s="45">
        <v>6</v>
      </c>
    </row>
    <row r="11" spans="1:6" ht="21.75" customHeight="1" thickBot="1">
      <c r="A11" s="306" t="s">
        <v>24</v>
      </c>
      <c r="B11" s="307"/>
      <c r="C11" s="65" t="s">
        <v>6</v>
      </c>
      <c r="D11" s="216">
        <f>D67+D103+D139+D265+D319+D18+D42+D54</f>
        <v>74205.168909999993</v>
      </c>
      <c r="E11" s="216">
        <f t="shared" ref="D11:E16" si="0">E67+E103+E139+E265+E319+E18+E42+E54</f>
        <v>72189.907690000007</v>
      </c>
      <c r="F11" s="217">
        <f t="shared" ref="F11:F16" si="1">E11/D11</f>
        <v>0.97284203715722006</v>
      </c>
    </row>
    <row r="12" spans="1:6" ht="22.5" customHeight="1" thickBot="1">
      <c r="A12" s="308"/>
      <c r="B12" s="309"/>
      <c r="C12" s="66" t="s">
        <v>5</v>
      </c>
      <c r="D12" s="218">
        <f t="shared" si="0"/>
        <v>2031.3490200000001</v>
      </c>
      <c r="E12" s="218">
        <f t="shared" si="0"/>
        <v>2031.3490200000001</v>
      </c>
      <c r="F12" s="219">
        <f t="shared" si="1"/>
        <v>1</v>
      </c>
    </row>
    <row r="13" spans="1:6" ht="15.75" thickBot="1">
      <c r="A13" s="308"/>
      <c r="B13" s="309"/>
      <c r="C13" s="66" t="s">
        <v>25</v>
      </c>
      <c r="D13" s="218">
        <f t="shared" si="0"/>
        <v>26211.480920000002</v>
      </c>
      <c r="E13" s="218">
        <f t="shared" si="0"/>
        <v>26211.483910000003</v>
      </c>
      <c r="F13" s="219">
        <f t="shared" si="1"/>
        <v>1.0000001140721506</v>
      </c>
    </row>
    <row r="14" spans="1:6" ht="28.5" customHeight="1" thickBot="1">
      <c r="A14" s="308"/>
      <c r="B14" s="309"/>
      <c r="C14" s="66" t="s">
        <v>26</v>
      </c>
      <c r="D14" s="218">
        <f t="shared" si="0"/>
        <v>65.599999999999994</v>
      </c>
      <c r="E14" s="218">
        <f t="shared" si="0"/>
        <v>65.599999999999994</v>
      </c>
      <c r="F14" s="219">
        <f t="shared" si="1"/>
        <v>1</v>
      </c>
    </row>
    <row r="15" spans="1:6" ht="22.5" thickBot="1">
      <c r="A15" s="308"/>
      <c r="B15" s="309"/>
      <c r="C15" s="66" t="s">
        <v>27</v>
      </c>
      <c r="D15" s="218">
        <f t="shared" si="0"/>
        <v>0</v>
      </c>
      <c r="E15" s="218">
        <f t="shared" si="0"/>
        <v>0</v>
      </c>
      <c r="F15" s="219" t="e">
        <f t="shared" si="1"/>
        <v>#DIV/0!</v>
      </c>
    </row>
    <row r="16" spans="1:6" ht="25.5" customHeight="1" thickBot="1">
      <c r="A16" s="310"/>
      <c r="B16" s="311"/>
      <c r="C16" s="66" t="s">
        <v>202</v>
      </c>
      <c r="D16" s="218">
        <f t="shared" si="0"/>
        <v>45598.551299999999</v>
      </c>
      <c r="E16" s="218">
        <f t="shared" si="0"/>
        <v>43613.287089999998</v>
      </c>
      <c r="F16" s="219">
        <f t="shared" si="1"/>
        <v>0.95646212097970751</v>
      </c>
    </row>
    <row r="17" spans="1:6" ht="17.25" customHeight="1" thickBot="1">
      <c r="A17" s="301" t="s">
        <v>492</v>
      </c>
      <c r="B17" s="302"/>
      <c r="C17" s="302"/>
      <c r="D17" s="220">
        <f>D18+D42+D54</f>
        <v>31808.14388</v>
      </c>
      <c r="E17" s="220">
        <f>E18+E42+E54</f>
        <v>31808.14687</v>
      </c>
      <c r="F17" s="221">
        <v>1.0000000666495961</v>
      </c>
    </row>
    <row r="18" spans="1:6" ht="15.75" thickBot="1">
      <c r="A18" s="298" t="s">
        <v>0</v>
      </c>
      <c r="B18" s="298" t="s">
        <v>389</v>
      </c>
      <c r="C18" s="7" t="s">
        <v>6</v>
      </c>
      <c r="D18" s="222">
        <f t="shared" ref="D18:D23" si="2">D24+D30+D42+D36</f>
        <v>17288.169750000001</v>
      </c>
      <c r="E18" s="223">
        <f t="shared" ref="E18:E23" si="3">E24+E30+E36</f>
        <v>17288.172740000002</v>
      </c>
      <c r="F18" s="224">
        <f>E18/D18</f>
        <v>1.0000001729506387</v>
      </c>
    </row>
    <row r="19" spans="1:6" ht="22.5" thickBot="1">
      <c r="A19" s="299"/>
      <c r="B19" s="299"/>
      <c r="C19" s="7" t="s">
        <v>5</v>
      </c>
      <c r="D19" s="222">
        <f t="shared" si="2"/>
        <v>0</v>
      </c>
      <c r="E19" s="223">
        <f t="shared" si="3"/>
        <v>0</v>
      </c>
      <c r="F19" s="224"/>
    </row>
    <row r="20" spans="1:6" ht="15.75" thickBot="1">
      <c r="A20" s="299"/>
      <c r="B20" s="299"/>
      <c r="C20" s="7" t="s">
        <v>25</v>
      </c>
      <c r="D20" s="222">
        <f t="shared" si="2"/>
        <v>15692.06554</v>
      </c>
      <c r="E20" s="223">
        <f t="shared" si="3"/>
        <v>15692.06853</v>
      </c>
      <c r="F20" s="224">
        <f>E20/D20</f>
        <v>1.0000001905421561</v>
      </c>
    </row>
    <row r="21" spans="1:6" ht="15.75" thickBot="1">
      <c r="A21" s="299"/>
      <c r="B21" s="299"/>
      <c r="C21" s="7" t="s">
        <v>26</v>
      </c>
      <c r="D21" s="222">
        <f t="shared" si="2"/>
        <v>0</v>
      </c>
      <c r="E21" s="223">
        <f t="shared" si="3"/>
        <v>0</v>
      </c>
      <c r="F21" s="224"/>
    </row>
    <row r="22" spans="1:6" ht="22.5" thickBot="1">
      <c r="A22" s="299"/>
      <c r="B22" s="299"/>
      <c r="C22" s="7" t="s">
        <v>27</v>
      </c>
      <c r="D22" s="222">
        <f t="shared" si="2"/>
        <v>0</v>
      </c>
      <c r="E22" s="223">
        <f t="shared" si="3"/>
        <v>0</v>
      </c>
      <c r="F22" s="224"/>
    </row>
    <row r="23" spans="1:6" ht="19.5" customHeight="1" thickBot="1">
      <c r="A23" s="300"/>
      <c r="B23" s="300"/>
      <c r="C23" s="7" t="s">
        <v>179</v>
      </c>
      <c r="D23" s="222">
        <f t="shared" si="2"/>
        <v>1596.1042100000002</v>
      </c>
      <c r="E23" s="223">
        <f t="shared" si="3"/>
        <v>1596.1042100000002</v>
      </c>
      <c r="F23" s="224">
        <f>E23/D23</f>
        <v>1</v>
      </c>
    </row>
    <row r="24" spans="1:6" ht="15.75" thickBot="1">
      <c r="A24" s="292" t="s">
        <v>15</v>
      </c>
      <c r="B24" s="292" t="s">
        <v>390</v>
      </c>
      <c r="C24" s="10" t="s">
        <v>6</v>
      </c>
      <c r="D24" s="225">
        <v>766.28601000000003</v>
      </c>
      <c r="E24" s="225">
        <v>766.28899999999999</v>
      </c>
      <c r="F24" s="226">
        <v>1.0000039019373457</v>
      </c>
    </row>
    <row r="25" spans="1:6" ht="28.5" customHeight="1" thickBot="1">
      <c r="A25" s="293"/>
      <c r="B25" s="293"/>
      <c r="C25" s="10" t="s">
        <v>5</v>
      </c>
      <c r="D25" s="92"/>
      <c r="E25" s="227"/>
      <c r="F25" s="228"/>
    </row>
    <row r="26" spans="1:6" ht="15.75" thickBot="1">
      <c r="A26" s="293"/>
      <c r="B26" s="293"/>
      <c r="C26" s="10" t="s">
        <v>25</v>
      </c>
      <c r="D26" s="229">
        <v>697.32</v>
      </c>
      <c r="E26" s="229">
        <v>697.32299</v>
      </c>
      <c r="F26" s="228">
        <v>1.0000042878448918</v>
      </c>
    </row>
    <row r="27" spans="1:6" ht="15.75" thickBot="1">
      <c r="A27" s="293"/>
      <c r="B27" s="293"/>
      <c r="C27" s="10" t="s">
        <v>26</v>
      </c>
      <c r="D27" s="230"/>
      <c r="E27" s="230"/>
      <c r="F27" s="228"/>
    </row>
    <row r="28" spans="1:6" ht="22.5" thickBot="1">
      <c r="A28" s="293"/>
      <c r="B28" s="293"/>
      <c r="C28" s="10" t="s">
        <v>27</v>
      </c>
      <c r="D28" s="230"/>
      <c r="E28" s="230"/>
      <c r="F28" s="228"/>
    </row>
    <row r="29" spans="1:6" ht="12.75" customHeight="1" thickBot="1">
      <c r="A29" s="294"/>
      <c r="B29" s="294"/>
      <c r="C29" s="10" t="s">
        <v>179</v>
      </c>
      <c r="D29" s="229">
        <v>68.966009999999997</v>
      </c>
      <c r="E29" s="229">
        <v>68.966009999999997</v>
      </c>
      <c r="F29" s="228">
        <v>1</v>
      </c>
    </row>
    <row r="30" spans="1:6" ht="15.75" thickBot="1">
      <c r="A30" s="292" t="s">
        <v>16</v>
      </c>
      <c r="B30" s="292" t="s">
        <v>391</v>
      </c>
      <c r="C30" s="10" t="s">
        <v>6</v>
      </c>
      <c r="D30" s="225">
        <v>44.141390000000001</v>
      </c>
      <c r="E30" s="231">
        <v>44.141390000000001</v>
      </c>
      <c r="F30" s="226">
        <v>1</v>
      </c>
    </row>
    <row r="31" spans="1:6" ht="19.5" customHeight="1" thickBot="1">
      <c r="A31" s="293"/>
      <c r="B31" s="293"/>
      <c r="C31" s="10" t="s">
        <v>5</v>
      </c>
      <c r="D31" s="89"/>
      <c r="E31" s="227"/>
      <c r="F31" s="228"/>
    </row>
    <row r="32" spans="1:6" ht="15.75" thickBot="1">
      <c r="A32" s="293"/>
      <c r="B32" s="293"/>
      <c r="C32" s="10" t="s">
        <v>25</v>
      </c>
      <c r="D32" s="229"/>
      <c r="E32" s="232"/>
      <c r="F32" s="228"/>
    </row>
    <row r="33" spans="1:6" ht="24.75" customHeight="1" thickBot="1">
      <c r="A33" s="293"/>
      <c r="B33" s="293"/>
      <c r="C33" s="10" t="s">
        <v>26</v>
      </c>
      <c r="D33" s="230"/>
      <c r="E33" s="232"/>
      <c r="F33" s="228"/>
    </row>
    <row r="34" spans="1:6" ht="22.5" thickBot="1">
      <c r="A34" s="293"/>
      <c r="B34" s="293"/>
      <c r="C34" s="10" t="s">
        <v>27</v>
      </c>
      <c r="D34" s="230"/>
      <c r="E34" s="232"/>
      <c r="F34" s="228"/>
    </row>
    <row r="35" spans="1:6" ht="12.75" customHeight="1" thickBot="1">
      <c r="A35" s="294"/>
      <c r="B35" s="294"/>
      <c r="C35" s="10" t="s">
        <v>179</v>
      </c>
      <c r="D35" s="229">
        <v>44.141390000000001</v>
      </c>
      <c r="E35" s="229">
        <v>44.141390000000001</v>
      </c>
      <c r="F35" s="228">
        <v>1</v>
      </c>
    </row>
    <row r="36" spans="1:6" ht="15.75" thickBot="1">
      <c r="A36" s="292" t="s">
        <v>17</v>
      </c>
      <c r="B36" s="292" t="s">
        <v>392</v>
      </c>
      <c r="C36" s="10" t="s">
        <v>6</v>
      </c>
      <c r="D36" s="225">
        <v>16477.74235</v>
      </c>
      <c r="E36" s="225">
        <v>16477.74235</v>
      </c>
      <c r="F36" s="226">
        <v>1</v>
      </c>
    </row>
    <row r="37" spans="1:6" ht="22.5" thickBot="1">
      <c r="A37" s="293"/>
      <c r="B37" s="293"/>
      <c r="C37" s="10" t="s">
        <v>5</v>
      </c>
      <c r="D37" s="89"/>
      <c r="E37" s="227"/>
      <c r="F37" s="228"/>
    </row>
    <row r="38" spans="1:6" ht="15.75" thickBot="1">
      <c r="A38" s="293"/>
      <c r="B38" s="293"/>
      <c r="C38" s="10" t="s">
        <v>25</v>
      </c>
      <c r="D38" s="233">
        <v>14994.74554</v>
      </c>
      <c r="E38" s="233">
        <v>14994.74554</v>
      </c>
      <c r="F38" s="228">
        <v>1</v>
      </c>
    </row>
    <row r="39" spans="1:6" ht="15.75" thickBot="1">
      <c r="A39" s="293"/>
      <c r="B39" s="293"/>
      <c r="C39" s="10" t="s">
        <v>26</v>
      </c>
      <c r="D39" s="234"/>
      <c r="E39" s="233"/>
      <c r="F39" s="228"/>
    </row>
    <row r="40" spans="1:6" ht="22.5" thickBot="1">
      <c r="A40" s="293"/>
      <c r="B40" s="293"/>
      <c r="C40" s="10" t="s">
        <v>27</v>
      </c>
      <c r="D40" s="234"/>
      <c r="E40" s="233"/>
      <c r="F40" s="228"/>
    </row>
    <row r="41" spans="1:6" ht="12.75" customHeight="1" thickBot="1">
      <c r="A41" s="294"/>
      <c r="B41" s="294"/>
      <c r="C41" s="10" t="s">
        <v>179</v>
      </c>
      <c r="D41" s="233">
        <v>1482.9968100000001</v>
      </c>
      <c r="E41" s="233">
        <v>1482.9968100000001</v>
      </c>
      <c r="F41" s="228">
        <v>1</v>
      </c>
    </row>
    <row r="42" spans="1:6" ht="15.75" thickBot="1">
      <c r="A42" s="298" t="s">
        <v>1</v>
      </c>
      <c r="B42" s="298" t="s">
        <v>393</v>
      </c>
      <c r="C42" s="7" t="s">
        <v>6</v>
      </c>
      <c r="D42" s="235">
        <v>0</v>
      </c>
      <c r="E42" s="223">
        <v>0</v>
      </c>
      <c r="F42" s="224"/>
    </row>
    <row r="43" spans="1:6" ht="22.5" thickBot="1">
      <c r="A43" s="299"/>
      <c r="B43" s="299"/>
      <c r="C43" s="7" t="s">
        <v>5</v>
      </c>
      <c r="D43" s="235">
        <v>0</v>
      </c>
      <c r="E43" s="223">
        <v>0</v>
      </c>
      <c r="F43" s="224"/>
    </row>
    <row r="44" spans="1:6" ht="15.75" thickBot="1">
      <c r="A44" s="299"/>
      <c r="B44" s="299"/>
      <c r="C44" s="7" t="s">
        <v>25</v>
      </c>
      <c r="D44" s="235">
        <v>0</v>
      </c>
      <c r="E44" s="223">
        <v>0</v>
      </c>
      <c r="F44" s="224"/>
    </row>
    <row r="45" spans="1:6" ht="15.75" thickBot="1">
      <c r="A45" s="299"/>
      <c r="B45" s="299"/>
      <c r="C45" s="7" t="s">
        <v>26</v>
      </c>
      <c r="D45" s="235">
        <v>0</v>
      </c>
      <c r="E45" s="223">
        <v>0</v>
      </c>
      <c r="F45" s="224"/>
    </row>
    <row r="46" spans="1:6" ht="22.5" thickBot="1">
      <c r="A46" s="299"/>
      <c r="B46" s="299"/>
      <c r="C46" s="7" t="s">
        <v>27</v>
      </c>
      <c r="D46" s="235">
        <v>0</v>
      </c>
      <c r="E46" s="223">
        <v>0</v>
      </c>
      <c r="F46" s="224"/>
    </row>
    <row r="47" spans="1:6" ht="12.75" customHeight="1" thickBot="1">
      <c r="A47" s="300"/>
      <c r="B47" s="300"/>
      <c r="C47" s="7" t="s">
        <v>179</v>
      </c>
      <c r="D47" s="235">
        <v>0</v>
      </c>
      <c r="E47" s="223">
        <v>0</v>
      </c>
      <c r="F47" s="224"/>
    </row>
    <row r="48" spans="1:6" ht="15.75" thickBot="1">
      <c r="A48" s="292" t="s">
        <v>18</v>
      </c>
      <c r="B48" s="292" t="s">
        <v>205</v>
      </c>
      <c r="C48" s="10" t="s">
        <v>6</v>
      </c>
      <c r="D48" s="231">
        <v>0</v>
      </c>
      <c r="E48" s="231">
        <v>0</v>
      </c>
      <c r="F48" s="236"/>
    </row>
    <row r="49" spans="1:6" ht="22.5" thickBot="1">
      <c r="A49" s="293"/>
      <c r="B49" s="293"/>
      <c r="C49" s="10" t="s">
        <v>5</v>
      </c>
      <c r="D49" s="89"/>
      <c r="E49" s="227"/>
      <c r="F49" s="228"/>
    </row>
    <row r="50" spans="1:6" ht="15.75" thickBot="1">
      <c r="A50" s="293"/>
      <c r="B50" s="293"/>
      <c r="C50" s="10" t="s">
        <v>25</v>
      </c>
      <c r="D50" s="89"/>
      <c r="E50" s="92"/>
      <c r="F50" s="228"/>
    </row>
    <row r="51" spans="1:6" ht="15.75" thickBot="1">
      <c r="A51" s="293"/>
      <c r="B51" s="293"/>
      <c r="C51" s="10" t="s">
        <v>26</v>
      </c>
      <c r="D51" s="89"/>
      <c r="E51" s="92"/>
      <c r="F51" s="228"/>
    </row>
    <row r="52" spans="1:6" ht="22.5" thickBot="1">
      <c r="A52" s="293"/>
      <c r="B52" s="293"/>
      <c r="C52" s="10" t="s">
        <v>27</v>
      </c>
      <c r="D52" s="89"/>
      <c r="E52" s="92"/>
      <c r="F52" s="228"/>
    </row>
    <row r="53" spans="1:6" ht="23.25" customHeight="1" thickBot="1">
      <c r="A53" s="294"/>
      <c r="B53" s="294"/>
      <c r="C53" s="10" t="s">
        <v>179</v>
      </c>
      <c r="D53" s="89"/>
      <c r="E53" s="92"/>
      <c r="F53" s="228"/>
    </row>
    <row r="54" spans="1:6" ht="23.25" customHeight="1" thickBot="1">
      <c r="A54" s="298" t="s">
        <v>2</v>
      </c>
      <c r="B54" s="298" t="s">
        <v>394</v>
      </c>
      <c r="C54" s="7" t="s">
        <v>6</v>
      </c>
      <c r="D54" s="223">
        <v>14519.974129999999</v>
      </c>
      <c r="E54" s="223">
        <v>14519.974129999999</v>
      </c>
      <c r="F54" s="224">
        <v>0.99999994008254145</v>
      </c>
    </row>
    <row r="55" spans="1:6" ht="23.25" customHeight="1" thickBot="1">
      <c r="A55" s="299"/>
      <c r="B55" s="299"/>
      <c r="C55" s="7" t="s">
        <v>5</v>
      </c>
      <c r="D55" s="223">
        <v>2031.3490200000001</v>
      </c>
      <c r="E55" s="223">
        <v>2031.3490200000001</v>
      </c>
      <c r="F55" s="224">
        <v>1.0000009944140513</v>
      </c>
    </row>
    <row r="56" spans="1:6" ht="23.25" customHeight="1" thickBot="1">
      <c r="A56" s="299"/>
      <c r="B56" s="299"/>
      <c r="C56" s="7" t="s">
        <v>25</v>
      </c>
      <c r="D56" s="223">
        <v>4437.9153800000004</v>
      </c>
      <c r="E56" s="223">
        <v>4437.9153800000004</v>
      </c>
      <c r="F56" s="224">
        <v>0.99999940963307588</v>
      </c>
    </row>
    <row r="57" spans="1:6" ht="23.25" customHeight="1" thickBot="1">
      <c r="A57" s="299"/>
      <c r="B57" s="299"/>
      <c r="C57" s="7" t="s">
        <v>26</v>
      </c>
      <c r="D57" s="223">
        <v>0</v>
      </c>
      <c r="E57" s="223">
        <v>0</v>
      </c>
      <c r="F57" s="224"/>
    </row>
    <row r="58" spans="1:6" ht="23.25" customHeight="1" thickBot="1">
      <c r="A58" s="299"/>
      <c r="B58" s="299"/>
      <c r="C58" s="7" t="s">
        <v>27</v>
      </c>
      <c r="D58" s="223">
        <v>0</v>
      </c>
      <c r="E58" s="223">
        <v>0</v>
      </c>
      <c r="F58" s="224"/>
    </row>
    <row r="59" spans="1:6" ht="12.75" customHeight="1" thickBot="1">
      <c r="A59" s="300"/>
      <c r="B59" s="300"/>
      <c r="C59" s="7" t="s">
        <v>179</v>
      </c>
      <c r="D59" s="223">
        <v>8050.7097299999996</v>
      </c>
      <c r="E59" s="223">
        <v>8050.7097299999996</v>
      </c>
      <c r="F59" s="224">
        <v>0.99999996646258527</v>
      </c>
    </row>
    <row r="60" spans="1:6" ht="15.75" thickBot="1">
      <c r="A60" s="292" t="s">
        <v>157</v>
      </c>
      <c r="B60" s="292" t="s">
        <v>427</v>
      </c>
      <c r="C60" s="10" t="s">
        <v>6</v>
      </c>
      <c r="D60" s="225">
        <v>14519.974129999999</v>
      </c>
      <c r="E60" s="225">
        <v>14519.974129999999</v>
      </c>
      <c r="F60" s="226">
        <v>0.99999994008254145</v>
      </c>
    </row>
    <row r="61" spans="1:6" ht="22.5" thickBot="1">
      <c r="A61" s="293"/>
      <c r="B61" s="293"/>
      <c r="C61" s="10" t="s">
        <v>5</v>
      </c>
      <c r="D61" s="21">
        <v>2031.3490200000001</v>
      </c>
      <c r="E61" s="237">
        <v>2031.3490200000001</v>
      </c>
      <c r="F61" s="228">
        <v>1.0000009944140513</v>
      </c>
    </row>
    <row r="62" spans="1:6" ht="15.75" thickBot="1">
      <c r="A62" s="293"/>
      <c r="B62" s="293"/>
      <c r="C62" s="10" t="s">
        <v>25</v>
      </c>
      <c r="D62" s="262">
        <v>4437.9153800000004</v>
      </c>
      <c r="E62" s="237">
        <v>4437.9153800000004</v>
      </c>
      <c r="F62" s="228">
        <v>0.99999940963307588</v>
      </c>
    </row>
    <row r="63" spans="1:6" ht="15.75" thickBot="1">
      <c r="A63" s="293"/>
      <c r="B63" s="293"/>
      <c r="C63" s="10" t="s">
        <v>26</v>
      </c>
      <c r="D63" s="262"/>
      <c r="E63" s="237"/>
      <c r="F63" s="228"/>
    </row>
    <row r="64" spans="1:6" ht="22.5" thickBot="1">
      <c r="A64" s="293"/>
      <c r="B64" s="293"/>
      <c r="C64" s="10" t="s">
        <v>27</v>
      </c>
      <c r="D64" s="262"/>
      <c r="E64" s="237"/>
      <c r="F64" s="228"/>
    </row>
    <row r="65" spans="1:6" ht="12.75" customHeight="1" thickBot="1">
      <c r="A65" s="294"/>
      <c r="B65" s="294"/>
      <c r="C65" s="10" t="s">
        <v>179</v>
      </c>
      <c r="D65" s="229">
        <v>8050.7097299999996</v>
      </c>
      <c r="E65" s="229">
        <v>8050.7097299999996</v>
      </c>
      <c r="F65" s="228">
        <v>0.99999996646258527</v>
      </c>
    </row>
    <row r="66" spans="1:6" ht="15.75" thickBot="1">
      <c r="A66" s="301" t="s">
        <v>493</v>
      </c>
      <c r="B66" s="302"/>
      <c r="C66" s="302"/>
      <c r="D66" s="220">
        <f>D67+D103+D139+D265+D319</f>
        <v>42397.025029999997</v>
      </c>
      <c r="E66" s="220">
        <f>E67+E103+E139+E265+E319</f>
        <v>40381.760820000003</v>
      </c>
      <c r="F66" s="221">
        <f>E66/D66</f>
        <v>0.95246684859199438</v>
      </c>
    </row>
    <row r="67" spans="1:6" ht="15.75" thickBot="1">
      <c r="A67" s="295" t="s">
        <v>0</v>
      </c>
      <c r="B67" s="295" t="s">
        <v>136</v>
      </c>
      <c r="C67" s="56" t="s">
        <v>6</v>
      </c>
      <c r="D67" s="238">
        <f>D73+D79+D85+D91+D97</f>
        <v>1522.71567</v>
      </c>
      <c r="E67" s="239">
        <f>E73+E79+E85+E91+E97</f>
        <v>1406.31567</v>
      </c>
      <c r="F67" s="240">
        <f>E67/D67</f>
        <v>0.92355762648715622</v>
      </c>
    </row>
    <row r="68" spans="1:6" ht="22.5" thickBot="1">
      <c r="A68" s="296"/>
      <c r="B68" s="296"/>
      <c r="C68" s="54" t="s">
        <v>5</v>
      </c>
      <c r="D68" s="241">
        <f t="shared" ref="D68:E71" si="4">D74+D80+D86+D92+D98</f>
        <v>0</v>
      </c>
      <c r="E68" s="242">
        <f t="shared" si="4"/>
        <v>0</v>
      </c>
      <c r="F68" s="243"/>
    </row>
    <row r="69" spans="1:6" ht="15.75" thickBot="1">
      <c r="A69" s="296"/>
      <c r="B69" s="296"/>
      <c r="C69" s="54" t="s">
        <v>25</v>
      </c>
      <c r="D69" s="241">
        <f t="shared" si="4"/>
        <v>0</v>
      </c>
      <c r="E69" s="242">
        <f t="shared" si="4"/>
        <v>0</v>
      </c>
      <c r="F69" s="243"/>
    </row>
    <row r="70" spans="1:6" ht="15.75" thickBot="1">
      <c r="A70" s="296"/>
      <c r="B70" s="296"/>
      <c r="C70" s="54" t="s">
        <v>26</v>
      </c>
      <c r="D70" s="241">
        <f t="shared" si="4"/>
        <v>0</v>
      </c>
      <c r="E70" s="242">
        <f t="shared" si="4"/>
        <v>0</v>
      </c>
      <c r="F70" s="243"/>
    </row>
    <row r="71" spans="1:6" ht="12.75" customHeight="1" thickBot="1">
      <c r="A71" s="296"/>
      <c r="B71" s="296"/>
      <c r="C71" s="54" t="s">
        <v>27</v>
      </c>
      <c r="D71" s="241">
        <f t="shared" si="4"/>
        <v>0</v>
      </c>
      <c r="E71" s="242">
        <f t="shared" si="4"/>
        <v>0</v>
      </c>
      <c r="F71" s="243"/>
    </row>
    <row r="72" spans="1:6" ht="22.5" thickBot="1">
      <c r="A72" s="297"/>
      <c r="B72" s="297"/>
      <c r="C72" s="55" t="s">
        <v>179</v>
      </c>
      <c r="D72" s="244">
        <f>D79+D85+D91+D97+D103</f>
        <v>1224.528</v>
      </c>
      <c r="E72" s="242">
        <f>E79+E85+E91+E97+E103</f>
        <v>1138.1279999999999</v>
      </c>
      <c r="F72" s="243">
        <f>E72/D72</f>
        <v>0.92944220140331613</v>
      </c>
    </row>
    <row r="73" spans="1:6" ht="15.75" thickBot="1">
      <c r="A73" s="292" t="s">
        <v>15</v>
      </c>
      <c r="B73" s="292" t="s">
        <v>48</v>
      </c>
      <c r="C73" s="53" t="s">
        <v>6</v>
      </c>
      <c r="D73" s="223">
        <v>432.76666999999998</v>
      </c>
      <c r="E73" s="245">
        <v>402.76667000000003</v>
      </c>
      <c r="F73" s="224">
        <v>0.93067858021506156</v>
      </c>
    </row>
    <row r="74" spans="1:6" ht="22.5" thickBot="1">
      <c r="A74" s="293"/>
      <c r="B74" s="293"/>
      <c r="C74" s="10" t="s">
        <v>5</v>
      </c>
      <c r="D74" s="92"/>
      <c r="E74" s="227"/>
      <c r="F74" s="228"/>
    </row>
    <row r="75" spans="1:6" ht="15.75" thickBot="1">
      <c r="A75" s="293"/>
      <c r="B75" s="293"/>
      <c r="C75" s="10" t="s">
        <v>25</v>
      </c>
      <c r="D75" s="92"/>
      <c r="E75" s="227"/>
      <c r="F75" s="228"/>
    </row>
    <row r="76" spans="1:6" ht="15.75" thickBot="1">
      <c r="A76" s="293"/>
      <c r="B76" s="293"/>
      <c r="C76" s="10" t="s">
        <v>26</v>
      </c>
      <c r="D76" s="92"/>
      <c r="E76" s="227"/>
      <c r="F76" s="228"/>
    </row>
    <row r="77" spans="1:6" ht="12.75" customHeight="1" thickBot="1">
      <c r="A77" s="293"/>
      <c r="B77" s="293"/>
      <c r="C77" s="10" t="s">
        <v>27</v>
      </c>
      <c r="D77" s="92"/>
      <c r="E77" s="227"/>
      <c r="F77" s="228"/>
    </row>
    <row r="78" spans="1:6" ht="12.75" customHeight="1" thickBot="1">
      <c r="A78" s="294"/>
      <c r="B78" s="294"/>
      <c r="C78" s="10" t="s">
        <v>179</v>
      </c>
      <c r="D78" s="92">
        <v>432.76666999999998</v>
      </c>
      <c r="E78" s="92">
        <v>402.76667000000003</v>
      </c>
      <c r="F78" s="228">
        <v>0.93067858021506156</v>
      </c>
    </row>
    <row r="79" spans="1:6" ht="15.75" thickBot="1">
      <c r="A79" s="292" t="s">
        <v>16</v>
      </c>
      <c r="B79" s="292" t="s">
        <v>135</v>
      </c>
      <c r="C79" s="53" t="s">
        <v>6</v>
      </c>
      <c r="D79" s="223">
        <v>270</v>
      </c>
      <c r="E79" s="245">
        <v>210</v>
      </c>
      <c r="F79" s="224">
        <v>0.77777777777777779</v>
      </c>
    </row>
    <row r="80" spans="1:6" ht="22.5" thickBot="1">
      <c r="A80" s="293"/>
      <c r="B80" s="293"/>
      <c r="C80" s="10" t="s">
        <v>5</v>
      </c>
      <c r="D80" s="92"/>
      <c r="E80" s="227"/>
      <c r="F80" s="228"/>
    </row>
    <row r="81" spans="1:6" ht="15.75" thickBot="1">
      <c r="A81" s="293"/>
      <c r="B81" s="293"/>
      <c r="C81" s="10" t="s">
        <v>25</v>
      </c>
      <c r="D81" s="92"/>
      <c r="E81" s="227"/>
      <c r="F81" s="228"/>
    </row>
    <row r="82" spans="1:6" ht="15.75" thickBot="1">
      <c r="A82" s="293"/>
      <c r="B82" s="293"/>
      <c r="C82" s="10" t="s">
        <v>26</v>
      </c>
      <c r="D82" s="92"/>
      <c r="E82" s="227"/>
      <c r="F82" s="228"/>
    </row>
    <row r="83" spans="1:6" ht="22.5" thickBot="1">
      <c r="A83" s="293"/>
      <c r="B83" s="293"/>
      <c r="C83" s="10" t="s">
        <v>27</v>
      </c>
      <c r="D83" s="92"/>
      <c r="E83" s="227"/>
      <c r="F83" s="228"/>
    </row>
    <row r="84" spans="1:6" ht="12.75" customHeight="1" thickBot="1">
      <c r="A84" s="294"/>
      <c r="B84" s="294"/>
      <c r="C84" s="10" t="s">
        <v>179</v>
      </c>
      <c r="D84" s="92">
        <v>270</v>
      </c>
      <c r="E84" s="92">
        <v>210</v>
      </c>
      <c r="F84" s="228">
        <v>0.77777777777777779</v>
      </c>
    </row>
    <row r="85" spans="1:6" ht="15.75" thickBot="1">
      <c r="A85" s="292" t="s">
        <v>17</v>
      </c>
      <c r="B85" s="292" t="s">
        <v>137</v>
      </c>
      <c r="C85" s="53" t="s">
        <v>6</v>
      </c>
      <c r="D85" s="223">
        <v>797.94899999999996</v>
      </c>
      <c r="E85" s="245">
        <v>771.54899999999998</v>
      </c>
      <c r="F85" s="224">
        <v>0.96691517878962197</v>
      </c>
    </row>
    <row r="86" spans="1:6" ht="22.5" thickBot="1">
      <c r="A86" s="293"/>
      <c r="B86" s="293"/>
      <c r="C86" s="10" t="s">
        <v>5</v>
      </c>
      <c r="D86" s="92"/>
      <c r="E86" s="227"/>
      <c r="F86" s="228"/>
    </row>
    <row r="87" spans="1:6" ht="15.75" thickBot="1">
      <c r="A87" s="293"/>
      <c r="B87" s="293"/>
      <c r="C87" s="10" t="s">
        <v>25</v>
      </c>
      <c r="D87" s="92"/>
      <c r="E87" s="227"/>
      <c r="F87" s="228"/>
    </row>
    <row r="88" spans="1:6" ht="15.75" thickBot="1">
      <c r="A88" s="293"/>
      <c r="B88" s="293"/>
      <c r="C88" s="10" t="s">
        <v>26</v>
      </c>
      <c r="D88" s="92"/>
      <c r="E88" s="227"/>
      <c r="F88" s="228"/>
    </row>
    <row r="89" spans="1:6" ht="22.5" thickBot="1">
      <c r="A89" s="293"/>
      <c r="B89" s="293"/>
      <c r="C89" s="10" t="s">
        <v>27</v>
      </c>
      <c r="D89" s="92"/>
      <c r="E89" s="227"/>
      <c r="F89" s="228"/>
    </row>
    <row r="90" spans="1:6" ht="12.75" customHeight="1" thickBot="1">
      <c r="A90" s="294"/>
      <c r="B90" s="294"/>
      <c r="C90" s="10" t="s">
        <v>179</v>
      </c>
      <c r="D90" s="92">
        <v>797.94899999999996</v>
      </c>
      <c r="E90" s="92">
        <v>771.54899999999998</v>
      </c>
      <c r="F90" s="228">
        <v>0.96691517878962197</v>
      </c>
    </row>
    <row r="91" spans="1:6" ht="15.75" thickBot="1">
      <c r="A91" s="292" t="s">
        <v>60</v>
      </c>
      <c r="B91" s="292" t="s">
        <v>138</v>
      </c>
      <c r="C91" s="53" t="s">
        <v>6</v>
      </c>
      <c r="D91" s="223">
        <v>10</v>
      </c>
      <c r="E91" s="245">
        <v>10</v>
      </c>
      <c r="F91" s="224">
        <v>1</v>
      </c>
    </row>
    <row r="92" spans="1:6" ht="22.5" thickBot="1">
      <c r="A92" s="293"/>
      <c r="B92" s="293"/>
      <c r="C92" s="10" t="s">
        <v>5</v>
      </c>
      <c r="D92" s="92"/>
      <c r="E92" s="227"/>
      <c r="F92" s="228"/>
    </row>
    <row r="93" spans="1:6" ht="15.75" thickBot="1">
      <c r="A93" s="293"/>
      <c r="B93" s="293"/>
      <c r="C93" s="10" t="s">
        <v>25</v>
      </c>
      <c r="D93" s="92"/>
      <c r="E93" s="227"/>
      <c r="F93" s="228"/>
    </row>
    <row r="94" spans="1:6" ht="15.75" thickBot="1">
      <c r="A94" s="293"/>
      <c r="B94" s="293"/>
      <c r="C94" s="10" t="s">
        <v>26</v>
      </c>
      <c r="D94" s="92"/>
      <c r="E94" s="227"/>
      <c r="F94" s="228"/>
    </row>
    <row r="95" spans="1:6" ht="22.5" thickBot="1">
      <c r="A95" s="293"/>
      <c r="B95" s="293"/>
      <c r="C95" s="10" t="s">
        <v>27</v>
      </c>
      <c r="D95" s="92"/>
      <c r="E95" s="227"/>
      <c r="F95" s="228"/>
    </row>
    <row r="96" spans="1:6" ht="12.75" customHeight="1" thickBot="1">
      <c r="A96" s="294"/>
      <c r="B96" s="294"/>
      <c r="C96" s="10" t="s">
        <v>179</v>
      </c>
      <c r="D96" s="92">
        <v>10</v>
      </c>
      <c r="E96" s="92">
        <v>10</v>
      </c>
      <c r="F96" s="228">
        <v>1</v>
      </c>
    </row>
    <row r="97" spans="1:6" ht="15.75" thickBot="1">
      <c r="A97" s="292" t="s">
        <v>61</v>
      </c>
      <c r="B97" s="292" t="s">
        <v>139</v>
      </c>
      <c r="C97" s="53" t="s">
        <v>6</v>
      </c>
      <c r="D97" s="223">
        <v>12</v>
      </c>
      <c r="E97" s="245">
        <v>12</v>
      </c>
      <c r="F97" s="224">
        <v>1</v>
      </c>
    </row>
    <row r="98" spans="1:6" ht="22.5" thickBot="1">
      <c r="A98" s="293"/>
      <c r="B98" s="293"/>
      <c r="C98" s="10" t="s">
        <v>5</v>
      </c>
      <c r="D98" s="92"/>
      <c r="E98" s="227"/>
      <c r="F98" s="228"/>
    </row>
    <row r="99" spans="1:6" ht="15.75" thickBot="1">
      <c r="A99" s="293"/>
      <c r="B99" s="293"/>
      <c r="C99" s="10" t="s">
        <v>25</v>
      </c>
      <c r="D99" s="92"/>
      <c r="E99" s="227"/>
      <c r="F99" s="228"/>
    </row>
    <row r="100" spans="1:6" ht="15.75" thickBot="1">
      <c r="A100" s="293"/>
      <c r="B100" s="293"/>
      <c r="C100" s="10" t="s">
        <v>26</v>
      </c>
      <c r="D100" s="92"/>
      <c r="E100" s="227"/>
      <c r="F100" s="228"/>
    </row>
    <row r="101" spans="1:6" ht="22.5" thickBot="1">
      <c r="A101" s="293"/>
      <c r="B101" s="293"/>
      <c r="C101" s="10" t="s">
        <v>27</v>
      </c>
      <c r="D101" s="92"/>
      <c r="E101" s="227"/>
      <c r="F101" s="228"/>
    </row>
    <row r="102" spans="1:6" ht="12.75" customHeight="1" thickBot="1">
      <c r="A102" s="294"/>
      <c r="B102" s="294"/>
      <c r="C102" s="10" t="s">
        <v>179</v>
      </c>
      <c r="D102" s="92">
        <v>12</v>
      </c>
      <c r="E102" s="92">
        <v>12</v>
      </c>
      <c r="F102" s="228">
        <v>1</v>
      </c>
    </row>
    <row r="103" spans="1:6" ht="15.75" thickBot="1">
      <c r="A103" s="295">
        <v>2</v>
      </c>
      <c r="B103" s="295" t="s">
        <v>140</v>
      </c>
      <c r="C103" s="56" t="s">
        <v>6</v>
      </c>
      <c r="D103" s="238">
        <f>D104+D105+D106+D107+D108</f>
        <v>134.57900000000001</v>
      </c>
      <c r="E103" s="239">
        <f>E104+E105+E106+E107+E108</f>
        <v>134.57900000000001</v>
      </c>
      <c r="F103" s="240">
        <f>E103/D103</f>
        <v>1</v>
      </c>
    </row>
    <row r="104" spans="1:6" ht="22.5" thickBot="1">
      <c r="A104" s="296"/>
      <c r="B104" s="296"/>
      <c r="C104" s="54" t="s">
        <v>5</v>
      </c>
      <c r="D104" s="241">
        <f>D110+D116+D122+D128+D134</f>
        <v>0</v>
      </c>
      <c r="E104" s="242">
        <f>E110+E116+E122+E128+E134</f>
        <v>0</v>
      </c>
      <c r="F104" s="243"/>
    </row>
    <row r="105" spans="1:6" ht="15.75" thickBot="1">
      <c r="A105" s="296"/>
      <c r="B105" s="296"/>
      <c r="C105" s="54" t="s">
        <v>25</v>
      </c>
      <c r="D105" s="241">
        <f t="shared" ref="D105:E108" si="5">D111+D117+D123+D129+D135</f>
        <v>0</v>
      </c>
      <c r="E105" s="242">
        <f t="shared" si="5"/>
        <v>0</v>
      </c>
      <c r="F105" s="243"/>
    </row>
    <row r="106" spans="1:6" ht="15.75" thickBot="1">
      <c r="A106" s="296"/>
      <c r="B106" s="296"/>
      <c r="C106" s="54" t="s">
        <v>26</v>
      </c>
      <c r="D106" s="241">
        <f t="shared" si="5"/>
        <v>0</v>
      </c>
      <c r="E106" s="242">
        <f t="shared" si="5"/>
        <v>0</v>
      </c>
      <c r="F106" s="243"/>
    </row>
    <row r="107" spans="1:6" ht="22.5" thickBot="1">
      <c r="A107" s="296"/>
      <c r="B107" s="296"/>
      <c r="C107" s="54" t="s">
        <v>27</v>
      </c>
      <c r="D107" s="241">
        <f t="shared" si="5"/>
        <v>0</v>
      </c>
      <c r="E107" s="242">
        <f t="shared" si="5"/>
        <v>0</v>
      </c>
      <c r="F107" s="243"/>
    </row>
    <row r="108" spans="1:6" ht="12.75" customHeight="1" thickBot="1">
      <c r="A108" s="297"/>
      <c r="B108" s="297"/>
      <c r="C108" s="55" t="s">
        <v>179</v>
      </c>
      <c r="D108" s="244">
        <f t="shared" si="5"/>
        <v>134.57900000000001</v>
      </c>
      <c r="E108" s="242">
        <f t="shared" si="5"/>
        <v>134.57900000000001</v>
      </c>
      <c r="F108" s="243">
        <f>E108/D108</f>
        <v>1</v>
      </c>
    </row>
    <row r="109" spans="1:6" ht="15.75" thickBot="1">
      <c r="A109" s="292" t="s">
        <v>18</v>
      </c>
      <c r="B109" s="292" t="s">
        <v>141</v>
      </c>
      <c r="C109" s="53" t="s">
        <v>6</v>
      </c>
      <c r="D109" s="223">
        <v>0</v>
      </c>
      <c r="E109" s="245">
        <v>0</v>
      </c>
      <c r="F109" s="224">
        <v>0</v>
      </c>
    </row>
    <row r="110" spans="1:6" ht="21.75" customHeight="1" thickBot="1">
      <c r="A110" s="293"/>
      <c r="B110" s="293"/>
      <c r="C110" s="10" t="s">
        <v>5</v>
      </c>
      <c r="D110" s="92"/>
      <c r="E110" s="227"/>
      <c r="F110" s="228"/>
    </row>
    <row r="111" spans="1:6" ht="15.75" thickBot="1">
      <c r="A111" s="293"/>
      <c r="B111" s="293"/>
      <c r="C111" s="10" t="s">
        <v>25</v>
      </c>
      <c r="D111" s="92"/>
      <c r="E111" s="227"/>
      <c r="F111" s="228"/>
    </row>
    <row r="112" spans="1:6" ht="15.75" thickBot="1">
      <c r="A112" s="293"/>
      <c r="B112" s="293"/>
      <c r="C112" s="10" t="s">
        <v>26</v>
      </c>
      <c r="D112" s="92"/>
      <c r="E112" s="227"/>
      <c r="F112" s="228"/>
    </row>
    <row r="113" spans="1:6" ht="22.5" thickBot="1">
      <c r="A113" s="293"/>
      <c r="B113" s="293"/>
      <c r="C113" s="10" t="s">
        <v>27</v>
      </c>
      <c r="D113" s="92"/>
      <c r="E113" s="227"/>
      <c r="F113" s="228"/>
    </row>
    <row r="114" spans="1:6" ht="12.75" customHeight="1" thickBot="1">
      <c r="A114" s="294"/>
      <c r="B114" s="294"/>
      <c r="C114" s="10" t="s">
        <v>179</v>
      </c>
      <c r="D114" s="92"/>
      <c r="E114" s="227"/>
      <c r="F114" s="228"/>
    </row>
    <row r="115" spans="1:6" ht="15.75" thickBot="1">
      <c r="A115" s="292" t="s">
        <v>19</v>
      </c>
      <c r="B115" s="292" t="s">
        <v>142</v>
      </c>
      <c r="C115" s="53" t="s">
        <v>6</v>
      </c>
      <c r="D115" s="223">
        <v>0</v>
      </c>
      <c r="E115" s="245">
        <v>0</v>
      </c>
      <c r="F115" s="224">
        <v>0</v>
      </c>
    </row>
    <row r="116" spans="1:6" ht="22.5" thickBot="1">
      <c r="A116" s="293"/>
      <c r="B116" s="293"/>
      <c r="C116" s="10" t="s">
        <v>5</v>
      </c>
      <c r="D116" s="92"/>
      <c r="E116" s="227"/>
      <c r="F116" s="228"/>
    </row>
    <row r="117" spans="1:6" ht="15.75" thickBot="1">
      <c r="A117" s="293"/>
      <c r="B117" s="293"/>
      <c r="C117" s="10" t="s">
        <v>25</v>
      </c>
      <c r="D117" s="92"/>
      <c r="E117" s="227"/>
      <c r="F117" s="228"/>
    </row>
    <row r="118" spans="1:6" ht="15.75" thickBot="1">
      <c r="A118" s="293"/>
      <c r="B118" s="293"/>
      <c r="C118" s="10" t="s">
        <v>26</v>
      </c>
      <c r="D118" s="92"/>
      <c r="E118" s="227"/>
      <c r="F118" s="228"/>
    </row>
    <row r="119" spans="1:6" ht="22.5" thickBot="1">
      <c r="A119" s="293"/>
      <c r="B119" s="293"/>
      <c r="C119" s="10" t="s">
        <v>27</v>
      </c>
      <c r="D119" s="92"/>
      <c r="E119" s="227"/>
      <c r="F119" s="228"/>
    </row>
    <row r="120" spans="1:6" ht="12.75" customHeight="1" thickBot="1">
      <c r="A120" s="294"/>
      <c r="B120" s="294"/>
      <c r="C120" s="10" t="s">
        <v>179</v>
      </c>
      <c r="D120" s="92"/>
      <c r="E120" s="227"/>
      <c r="F120" s="228"/>
    </row>
    <row r="121" spans="1:6" ht="15.75" thickBot="1">
      <c r="A121" s="292" t="s">
        <v>20</v>
      </c>
      <c r="B121" s="292" t="s">
        <v>156</v>
      </c>
      <c r="C121" s="53" t="s">
        <v>6</v>
      </c>
      <c r="D121" s="223">
        <v>124.57899999999999</v>
      </c>
      <c r="E121" s="245">
        <v>124.57899999999999</v>
      </c>
      <c r="F121" s="224">
        <v>1</v>
      </c>
    </row>
    <row r="122" spans="1:6" ht="28.5" customHeight="1" thickBot="1">
      <c r="A122" s="293"/>
      <c r="B122" s="293"/>
      <c r="C122" s="10" t="s">
        <v>5</v>
      </c>
      <c r="D122" s="92"/>
      <c r="E122" s="227"/>
      <c r="F122" s="228"/>
    </row>
    <row r="123" spans="1:6" ht="15.75" thickBot="1">
      <c r="A123" s="293"/>
      <c r="B123" s="293"/>
      <c r="C123" s="10" t="s">
        <v>25</v>
      </c>
      <c r="D123" s="92"/>
      <c r="E123" s="227"/>
      <c r="F123" s="228"/>
    </row>
    <row r="124" spans="1:6" ht="15.75" thickBot="1">
      <c r="A124" s="293"/>
      <c r="B124" s="293"/>
      <c r="C124" s="10" t="s">
        <v>26</v>
      </c>
      <c r="D124" s="92"/>
      <c r="E124" s="227"/>
      <c r="F124" s="228"/>
    </row>
    <row r="125" spans="1:6" ht="22.5" thickBot="1">
      <c r="A125" s="293"/>
      <c r="B125" s="293"/>
      <c r="C125" s="10" t="s">
        <v>27</v>
      </c>
      <c r="D125" s="92"/>
      <c r="E125" s="227"/>
      <c r="F125" s="228"/>
    </row>
    <row r="126" spans="1:6" ht="12.75" customHeight="1" thickBot="1">
      <c r="A126" s="294"/>
      <c r="B126" s="294"/>
      <c r="C126" s="10" t="s">
        <v>179</v>
      </c>
      <c r="D126" s="92">
        <v>124.57899999999999</v>
      </c>
      <c r="E126" s="92">
        <v>124.57899999999999</v>
      </c>
      <c r="F126" s="228">
        <v>1</v>
      </c>
    </row>
    <row r="127" spans="1:6" ht="15.75" thickBot="1">
      <c r="A127" s="292" t="s">
        <v>114</v>
      </c>
      <c r="B127" s="292" t="s">
        <v>143</v>
      </c>
      <c r="C127" s="53" t="s">
        <v>6</v>
      </c>
      <c r="D127" s="223">
        <v>10</v>
      </c>
      <c r="E127" s="245">
        <v>10</v>
      </c>
      <c r="F127" s="224">
        <v>1</v>
      </c>
    </row>
    <row r="128" spans="1:6" ht="23.25" customHeight="1" thickBot="1">
      <c r="A128" s="293"/>
      <c r="B128" s="293"/>
      <c r="C128" s="10" t="s">
        <v>5</v>
      </c>
      <c r="D128" s="92"/>
      <c r="E128" s="227"/>
      <c r="F128" s="228"/>
    </row>
    <row r="129" spans="1:24" ht="15.75" thickBot="1">
      <c r="A129" s="293"/>
      <c r="B129" s="293"/>
      <c r="C129" s="10" t="s">
        <v>25</v>
      </c>
      <c r="D129" s="92"/>
      <c r="E129" s="227"/>
      <c r="F129" s="228"/>
      <c r="X129" s="246">
        <v>0</v>
      </c>
    </row>
    <row r="130" spans="1:24" ht="15.75" thickBot="1">
      <c r="A130" s="293"/>
      <c r="B130" s="293"/>
      <c r="C130" s="10" t="s">
        <v>26</v>
      </c>
      <c r="D130" s="92"/>
      <c r="E130" s="227"/>
      <c r="F130" s="228"/>
    </row>
    <row r="131" spans="1:24" ht="22.5" thickBot="1">
      <c r="A131" s="293"/>
      <c r="B131" s="293"/>
      <c r="C131" s="10" t="s">
        <v>27</v>
      </c>
      <c r="D131" s="92"/>
      <c r="E131" s="227"/>
      <c r="F131" s="228"/>
    </row>
    <row r="132" spans="1:24" ht="12.75" customHeight="1" thickBot="1">
      <c r="A132" s="294"/>
      <c r="B132" s="294"/>
      <c r="C132" s="10" t="s">
        <v>179</v>
      </c>
      <c r="D132" s="92">
        <v>10</v>
      </c>
      <c r="E132" s="92">
        <v>10</v>
      </c>
      <c r="F132" s="228">
        <v>1</v>
      </c>
    </row>
    <row r="133" spans="1:24" ht="15.75" thickBot="1">
      <c r="A133" s="292" t="s">
        <v>117</v>
      </c>
      <c r="B133" s="292" t="s">
        <v>144</v>
      </c>
      <c r="C133" s="53" t="s">
        <v>6</v>
      </c>
      <c r="D133" s="223">
        <v>0</v>
      </c>
      <c r="E133" s="245">
        <v>0</v>
      </c>
      <c r="F133" s="224"/>
    </row>
    <row r="134" spans="1:24" ht="20.25" customHeight="1" thickBot="1">
      <c r="A134" s="293"/>
      <c r="B134" s="293"/>
      <c r="C134" s="10" t="s">
        <v>5</v>
      </c>
      <c r="D134" s="92"/>
      <c r="E134" s="227"/>
      <c r="F134" s="228"/>
    </row>
    <row r="135" spans="1:24" ht="15.75" thickBot="1">
      <c r="A135" s="293"/>
      <c r="B135" s="293"/>
      <c r="C135" s="10" t="s">
        <v>25</v>
      </c>
      <c r="D135" s="92"/>
      <c r="E135" s="227"/>
      <c r="F135" s="228"/>
    </row>
    <row r="136" spans="1:24" ht="15.75" thickBot="1">
      <c r="A136" s="293"/>
      <c r="B136" s="293"/>
      <c r="C136" s="10" t="s">
        <v>26</v>
      </c>
      <c r="D136" s="92"/>
      <c r="E136" s="227"/>
      <c r="F136" s="228"/>
    </row>
    <row r="137" spans="1:24" ht="22.5" thickBot="1">
      <c r="A137" s="293"/>
      <c r="B137" s="293"/>
      <c r="C137" s="10" t="s">
        <v>27</v>
      </c>
      <c r="D137" s="92"/>
      <c r="E137" s="227"/>
      <c r="F137" s="228"/>
    </row>
    <row r="138" spans="1:24" ht="12.75" customHeight="1" thickBot="1">
      <c r="A138" s="294"/>
      <c r="B138" s="294"/>
      <c r="C138" s="10" t="s">
        <v>179</v>
      </c>
      <c r="D138" s="92">
        <v>0</v>
      </c>
      <c r="E138" s="227">
        <v>0</v>
      </c>
      <c r="F138" s="228"/>
    </row>
    <row r="139" spans="1:24" ht="15.75" thickBot="1">
      <c r="A139" s="295" t="s">
        <v>2</v>
      </c>
      <c r="B139" s="295" t="s">
        <v>145</v>
      </c>
      <c r="C139" s="56" t="s">
        <v>6</v>
      </c>
      <c r="D139" s="238">
        <f>D140+D141+D142+D143+D144</f>
        <v>21864.321479999999</v>
      </c>
      <c r="E139" s="238">
        <f>E140+E141+E142+E143+E144</f>
        <v>20023.576270000001</v>
      </c>
      <c r="F139" s="240">
        <f>E139/D139</f>
        <v>0.9158105495437493</v>
      </c>
    </row>
    <row r="140" spans="1:24" ht="22.5" thickBot="1">
      <c r="A140" s="296"/>
      <c r="B140" s="296"/>
      <c r="C140" s="54" t="s">
        <v>5</v>
      </c>
      <c r="D140" s="241">
        <f t="shared" ref="D140:E144" si="6">D146+D152+D158+D188+D194+D200+D206+D212+D218+D224+D230+D236+D242+D248+D254+D170+D164+D260+D176+D182</f>
        <v>0</v>
      </c>
      <c r="E140" s="241">
        <f>E146+E152+E158+E188+E194+E200+E206+E212+E218+E224+E230+E236+E242+E248+E254+E170+E164+E260+E176+E182</f>
        <v>0</v>
      </c>
      <c r="F140" s="243"/>
    </row>
    <row r="141" spans="1:24" ht="15.75" thickBot="1">
      <c r="A141" s="296"/>
      <c r="B141" s="296"/>
      <c r="C141" s="54" t="s">
        <v>25</v>
      </c>
      <c r="D141" s="241">
        <f t="shared" si="6"/>
        <v>3278.8</v>
      </c>
      <c r="E141" s="241">
        <f>E147+E153+E159+E189+E195+E201+E207+E213+E219+E225+E231+E237+E243+E249+E255+E171+E165+E261+E177+E183</f>
        <v>3278.8</v>
      </c>
      <c r="F141" s="243">
        <f>E141/D141</f>
        <v>1</v>
      </c>
    </row>
    <row r="142" spans="1:24" ht="15.75" thickBot="1">
      <c r="A142" s="296"/>
      <c r="B142" s="296"/>
      <c r="C142" s="54" t="s">
        <v>26</v>
      </c>
      <c r="D142" s="241">
        <f t="shared" si="6"/>
        <v>0</v>
      </c>
      <c r="E142" s="241">
        <f t="shared" si="6"/>
        <v>0</v>
      </c>
      <c r="F142" s="243"/>
    </row>
    <row r="143" spans="1:24" ht="22.5" thickBot="1">
      <c r="A143" s="296"/>
      <c r="B143" s="296"/>
      <c r="C143" s="54" t="s">
        <v>27</v>
      </c>
      <c r="D143" s="241">
        <f t="shared" si="6"/>
        <v>0</v>
      </c>
      <c r="E143" s="241">
        <f t="shared" si="6"/>
        <v>0</v>
      </c>
      <c r="F143" s="243"/>
    </row>
    <row r="144" spans="1:24" ht="12.75" customHeight="1" thickBot="1">
      <c r="A144" s="297"/>
      <c r="B144" s="297"/>
      <c r="C144" s="55" t="s">
        <v>179</v>
      </c>
      <c r="D144" s="241">
        <f t="shared" si="6"/>
        <v>18585.521479999999</v>
      </c>
      <c r="E144" s="241">
        <f t="shared" si="6"/>
        <v>16744.776270000002</v>
      </c>
      <c r="F144" s="243">
        <f>E144/D144</f>
        <v>0.90095810806380461</v>
      </c>
    </row>
    <row r="145" spans="1:6" ht="15.75" thickBot="1">
      <c r="A145" s="313" t="s">
        <v>157</v>
      </c>
      <c r="B145" s="292" t="s">
        <v>395</v>
      </c>
      <c r="C145" s="53" t="s">
        <v>6</v>
      </c>
      <c r="D145" s="223">
        <v>2200</v>
      </c>
      <c r="E145" s="223">
        <v>1833.32916</v>
      </c>
      <c r="F145" s="224">
        <v>0.83333143636363638</v>
      </c>
    </row>
    <row r="146" spans="1:6" ht="22.5" thickBot="1">
      <c r="A146" s="314"/>
      <c r="B146" s="293"/>
      <c r="C146" s="10" t="s">
        <v>5</v>
      </c>
      <c r="D146" s="92"/>
      <c r="E146" s="227"/>
      <c r="F146" s="228"/>
    </row>
    <row r="147" spans="1:6" ht="15.75" thickBot="1">
      <c r="A147" s="314"/>
      <c r="B147" s="293"/>
      <c r="C147" s="10" t="s">
        <v>25</v>
      </c>
      <c r="D147" s="92"/>
      <c r="E147" s="227"/>
      <c r="F147" s="228"/>
    </row>
    <row r="148" spans="1:6" ht="15.75" thickBot="1">
      <c r="A148" s="314"/>
      <c r="B148" s="293"/>
      <c r="C148" s="10" t="s">
        <v>26</v>
      </c>
      <c r="D148" s="92"/>
      <c r="E148" s="227"/>
      <c r="F148" s="228"/>
    </row>
    <row r="149" spans="1:6" ht="22.5" thickBot="1">
      <c r="A149" s="314"/>
      <c r="B149" s="293"/>
      <c r="C149" s="10" t="s">
        <v>27</v>
      </c>
      <c r="D149" s="92"/>
      <c r="E149" s="227"/>
      <c r="F149" s="228"/>
    </row>
    <row r="150" spans="1:6" ht="12.75" customHeight="1" thickBot="1">
      <c r="A150" s="315"/>
      <c r="B150" s="294"/>
      <c r="C150" s="10" t="s">
        <v>179</v>
      </c>
      <c r="D150" s="92">
        <v>2200</v>
      </c>
      <c r="E150" s="92">
        <v>1833.32916</v>
      </c>
      <c r="F150" s="228">
        <v>0.83333143636363638</v>
      </c>
    </row>
    <row r="151" spans="1:6" ht="15.75" thickBot="1">
      <c r="A151" s="313" t="s">
        <v>158</v>
      </c>
      <c r="B151" s="292" t="s">
        <v>396</v>
      </c>
      <c r="C151" s="53" t="s">
        <v>6</v>
      </c>
      <c r="D151" s="223">
        <v>288.6576</v>
      </c>
      <c r="E151" s="223">
        <v>288.6576</v>
      </c>
      <c r="F151" s="224">
        <v>1</v>
      </c>
    </row>
    <row r="152" spans="1:6" ht="22.5" thickBot="1">
      <c r="A152" s="314"/>
      <c r="B152" s="293"/>
      <c r="C152" s="10" t="s">
        <v>5</v>
      </c>
      <c r="D152" s="92"/>
      <c r="E152" s="227"/>
      <c r="F152" s="228"/>
    </row>
    <row r="153" spans="1:6" ht="15.75" thickBot="1">
      <c r="A153" s="314"/>
      <c r="B153" s="293"/>
      <c r="C153" s="10" t="s">
        <v>25</v>
      </c>
      <c r="D153" s="92"/>
      <c r="E153" s="227"/>
      <c r="F153" s="228"/>
    </row>
    <row r="154" spans="1:6" ht="15.75" thickBot="1">
      <c r="A154" s="314"/>
      <c r="B154" s="293"/>
      <c r="C154" s="10" t="s">
        <v>26</v>
      </c>
      <c r="D154" s="92"/>
      <c r="E154" s="227"/>
      <c r="F154" s="228"/>
    </row>
    <row r="155" spans="1:6" ht="22.5" thickBot="1">
      <c r="A155" s="314"/>
      <c r="B155" s="293"/>
      <c r="C155" s="10" t="s">
        <v>27</v>
      </c>
      <c r="D155" s="92"/>
      <c r="E155" s="227"/>
      <c r="F155" s="228"/>
    </row>
    <row r="156" spans="1:6" ht="12.75" customHeight="1" thickBot="1">
      <c r="A156" s="315"/>
      <c r="B156" s="294"/>
      <c r="C156" s="10" t="s">
        <v>179</v>
      </c>
      <c r="D156" s="92">
        <v>288.6576</v>
      </c>
      <c r="E156" s="92">
        <v>288.6576</v>
      </c>
      <c r="F156" s="228">
        <v>1</v>
      </c>
    </row>
    <row r="157" spans="1:6" ht="15.75" thickBot="1">
      <c r="A157" s="292" t="s">
        <v>159</v>
      </c>
      <c r="B157" s="292" t="s">
        <v>260</v>
      </c>
      <c r="C157" s="53" t="s">
        <v>6</v>
      </c>
      <c r="D157" s="223">
        <v>756.74095999999997</v>
      </c>
      <c r="E157" s="223">
        <v>756.74095999999997</v>
      </c>
      <c r="F157" s="224">
        <v>1</v>
      </c>
    </row>
    <row r="158" spans="1:6" ht="22.5" thickBot="1">
      <c r="A158" s="293"/>
      <c r="B158" s="293"/>
      <c r="C158" s="10" t="s">
        <v>5</v>
      </c>
      <c r="D158" s="92"/>
      <c r="E158" s="227"/>
      <c r="F158" s="228"/>
    </row>
    <row r="159" spans="1:6" ht="15.75" thickBot="1">
      <c r="A159" s="293"/>
      <c r="B159" s="293"/>
      <c r="C159" s="10" t="s">
        <v>25</v>
      </c>
      <c r="D159" s="229"/>
      <c r="E159" s="227"/>
      <c r="F159" s="228"/>
    </row>
    <row r="160" spans="1:6" ht="15.75" thickBot="1">
      <c r="A160" s="293"/>
      <c r="B160" s="293"/>
      <c r="C160" s="10" t="s">
        <v>26</v>
      </c>
      <c r="D160" s="229"/>
      <c r="E160" s="229"/>
      <c r="F160" s="228"/>
    </row>
    <row r="161" spans="1:6" ht="22.5" thickBot="1">
      <c r="A161" s="293"/>
      <c r="B161" s="293"/>
      <c r="C161" s="10" t="s">
        <v>27</v>
      </c>
      <c r="D161" s="92"/>
      <c r="E161" s="227"/>
      <c r="F161" s="228"/>
    </row>
    <row r="162" spans="1:6" ht="12.75" customHeight="1" thickBot="1">
      <c r="A162" s="294"/>
      <c r="B162" s="294"/>
      <c r="C162" s="10" t="s">
        <v>179</v>
      </c>
      <c r="D162" s="229">
        <v>756.74095999999997</v>
      </c>
      <c r="E162" s="229">
        <v>756.74095999999997</v>
      </c>
      <c r="F162" s="228">
        <v>1</v>
      </c>
    </row>
    <row r="163" spans="1:6" ht="15.75" thickBot="1">
      <c r="A163" s="313" t="s">
        <v>160</v>
      </c>
      <c r="B163" s="292" t="s">
        <v>212</v>
      </c>
      <c r="C163" s="53" t="s">
        <v>6</v>
      </c>
      <c r="D163" s="223">
        <v>2105.26316</v>
      </c>
      <c r="E163" s="223">
        <v>2105.26316</v>
      </c>
      <c r="F163" s="224">
        <v>1</v>
      </c>
    </row>
    <row r="164" spans="1:6" ht="22.5" thickBot="1">
      <c r="A164" s="314"/>
      <c r="B164" s="293"/>
      <c r="C164" s="10" t="s">
        <v>5</v>
      </c>
      <c r="D164" s="92"/>
      <c r="E164" s="227"/>
      <c r="F164" s="228"/>
    </row>
    <row r="165" spans="1:6" ht="15.75" thickBot="1">
      <c r="A165" s="314"/>
      <c r="B165" s="293"/>
      <c r="C165" s="10" t="s">
        <v>25</v>
      </c>
      <c r="D165" s="233">
        <v>2000</v>
      </c>
      <c r="E165" s="233">
        <v>2000</v>
      </c>
      <c r="F165" s="228">
        <f>E165/D165</f>
        <v>1</v>
      </c>
    </row>
    <row r="166" spans="1:6" ht="15.75" thickBot="1">
      <c r="A166" s="314"/>
      <c r="B166" s="293"/>
      <c r="C166" s="10" t="s">
        <v>26</v>
      </c>
      <c r="D166" s="233"/>
      <c r="E166" s="233"/>
      <c r="F166" s="228"/>
    </row>
    <row r="167" spans="1:6" ht="22.5" thickBot="1">
      <c r="A167" s="314"/>
      <c r="B167" s="293"/>
      <c r="C167" s="10" t="s">
        <v>27</v>
      </c>
      <c r="D167" s="233"/>
      <c r="E167" s="233"/>
      <c r="F167" s="228"/>
    </row>
    <row r="168" spans="1:6" ht="12.75" customHeight="1" thickBot="1">
      <c r="A168" s="315"/>
      <c r="B168" s="294"/>
      <c r="C168" s="10" t="s">
        <v>179</v>
      </c>
      <c r="D168" s="233">
        <v>105.26316</v>
      </c>
      <c r="E168" s="233">
        <v>105.26316</v>
      </c>
      <c r="F168" s="228">
        <f>E168/D168</f>
        <v>1</v>
      </c>
    </row>
    <row r="169" spans="1:6" ht="15.75" thickBot="1">
      <c r="A169" s="313" t="s">
        <v>161</v>
      </c>
      <c r="B169" s="292" t="s">
        <v>397</v>
      </c>
      <c r="C169" s="53" t="s">
        <v>6</v>
      </c>
      <c r="D169" s="247">
        <v>0</v>
      </c>
      <c r="E169" s="247">
        <v>0</v>
      </c>
      <c r="F169" s="224">
        <v>0</v>
      </c>
    </row>
    <row r="170" spans="1:6" ht="22.5" thickBot="1">
      <c r="A170" s="314"/>
      <c r="B170" s="293"/>
      <c r="C170" s="10" t="s">
        <v>5</v>
      </c>
      <c r="D170" s="248"/>
      <c r="E170" s="249"/>
      <c r="F170" s="228"/>
    </row>
    <row r="171" spans="1:6" ht="15.75" thickBot="1">
      <c r="A171" s="314"/>
      <c r="B171" s="293"/>
      <c r="C171" s="10" t="s">
        <v>25</v>
      </c>
      <c r="D171" s="250"/>
      <c r="E171" s="250"/>
      <c r="F171" s="228"/>
    </row>
    <row r="172" spans="1:6" ht="15.75" thickBot="1">
      <c r="A172" s="314"/>
      <c r="B172" s="293"/>
      <c r="C172" s="10" t="s">
        <v>26</v>
      </c>
      <c r="D172" s="250"/>
      <c r="E172" s="250"/>
      <c r="F172" s="228"/>
    </row>
    <row r="173" spans="1:6" ht="22.5" thickBot="1">
      <c r="A173" s="314"/>
      <c r="B173" s="293"/>
      <c r="C173" s="10" t="s">
        <v>27</v>
      </c>
      <c r="D173" s="251"/>
      <c r="E173" s="251"/>
      <c r="F173" s="228"/>
    </row>
    <row r="174" spans="1:6" ht="12.75" customHeight="1" thickBot="1">
      <c r="A174" s="315"/>
      <c r="B174" s="294"/>
      <c r="C174" s="10" t="s">
        <v>179</v>
      </c>
      <c r="D174" s="250"/>
      <c r="E174" s="250"/>
      <c r="F174" s="228"/>
    </row>
    <row r="175" spans="1:6" ht="15.75" thickBot="1">
      <c r="A175" s="313" t="s">
        <v>162</v>
      </c>
      <c r="B175" s="292" t="s">
        <v>494</v>
      </c>
      <c r="C175" s="53" t="s">
        <v>6</v>
      </c>
      <c r="D175" s="223">
        <v>418.11500000000001</v>
      </c>
      <c r="E175" s="223">
        <v>418.11500000000001</v>
      </c>
      <c r="F175" s="224">
        <v>1</v>
      </c>
    </row>
    <row r="176" spans="1:6" ht="22.5" thickBot="1">
      <c r="A176" s="314"/>
      <c r="B176" s="293"/>
      <c r="C176" s="10" t="s">
        <v>5</v>
      </c>
      <c r="D176" s="92"/>
      <c r="E176" s="227"/>
      <c r="F176" s="228"/>
    </row>
    <row r="177" spans="1:6" ht="15.75" thickBot="1">
      <c r="A177" s="314"/>
      <c r="B177" s="293"/>
      <c r="C177" s="10" t="s">
        <v>25</v>
      </c>
      <c r="D177" s="233">
        <v>139.54477</v>
      </c>
      <c r="E177" s="233">
        <v>139.54477</v>
      </c>
      <c r="F177" s="228">
        <v>1</v>
      </c>
    </row>
    <row r="178" spans="1:6" ht="15.75" thickBot="1">
      <c r="A178" s="314"/>
      <c r="B178" s="293"/>
      <c r="C178" s="10" t="s">
        <v>26</v>
      </c>
      <c r="D178" s="233"/>
      <c r="E178" s="233"/>
      <c r="F178" s="228"/>
    </row>
    <row r="179" spans="1:6" ht="22.5" thickBot="1">
      <c r="A179" s="314"/>
      <c r="B179" s="293"/>
      <c r="C179" s="10" t="s">
        <v>27</v>
      </c>
      <c r="D179" s="233"/>
      <c r="E179" s="233"/>
      <c r="F179" s="228"/>
    </row>
    <row r="180" spans="1:6" ht="12.75" customHeight="1" thickBot="1">
      <c r="A180" s="315"/>
      <c r="B180" s="294"/>
      <c r="C180" s="10" t="s">
        <v>179</v>
      </c>
      <c r="D180" s="233">
        <v>278.57022999999998</v>
      </c>
      <c r="E180" s="233">
        <v>278.57022999999998</v>
      </c>
      <c r="F180" s="228">
        <v>1</v>
      </c>
    </row>
    <row r="181" spans="1:6" ht="15.75" thickBot="1">
      <c r="A181" s="292" t="s">
        <v>163</v>
      </c>
      <c r="B181" s="292" t="s">
        <v>495</v>
      </c>
      <c r="C181" s="53" t="s">
        <v>6</v>
      </c>
      <c r="D181" s="223">
        <v>0</v>
      </c>
      <c r="E181" s="223">
        <v>0</v>
      </c>
      <c r="F181" s="224" t="e">
        <v>#DIV/0!</v>
      </c>
    </row>
    <row r="182" spans="1:6" ht="22.5" thickBot="1">
      <c r="A182" s="293"/>
      <c r="B182" s="293"/>
      <c r="C182" s="10" t="s">
        <v>5</v>
      </c>
      <c r="D182" s="92"/>
      <c r="E182" s="227"/>
      <c r="F182" s="228"/>
    </row>
    <row r="183" spans="1:6" ht="15.75" thickBot="1">
      <c r="A183" s="293"/>
      <c r="B183" s="293"/>
      <c r="C183" s="10" t="s">
        <v>25</v>
      </c>
      <c r="D183" s="92"/>
      <c r="E183" s="227"/>
      <c r="F183" s="228"/>
    </row>
    <row r="184" spans="1:6" ht="15.75" thickBot="1">
      <c r="A184" s="293"/>
      <c r="B184" s="293"/>
      <c r="C184" s="10" t="s">
        <v>26</v>
      </c>
      <c r="D184" s="92"/>
      <c r="E184" s="227"/>
      <c r="F184" s="228"/>
    </row>
    <row r="185" spans="1:6" ht="22.5" thickBot="1">
      <c r="A185" s="293"/>
      <c r="B185" s="293"/>
      <c r="C185" s="10" t="s">
        <v>27</v>
      </c>
      <c r="D185" s="92"/>
      <c r="E185" s="227"/>
      <c r="F185" s="228"/>
    </row>
    <row r="186" spans="1:6" ht="12.75" customHeight="1" thickBot="1">
      <c r="A186" s="294"/>
      <c r="B186" s="294"/>
      <c r="C186" s="10" t="s">
        <v>179</v>
      </c>
      <c r="D186" s="92">
        <v>0</v>
      </c>
      <c r="E186" s="92">
        <v>0</v>
      </c>
      <c r="F186" s="228"/>
    </row>
    <row r="187" spans="1:6" ht="15.75" thickBot="1">
      <c r="A187" s="292" t="s">
        <v>164</v>
      </c>
      <c r="B187" s="292" t="s">
        <v>148</v>
      </c>
      <c r="C187" s="53" t="s">
        <v>6</v>
      </c>
      <c r="D187" s="223">
        <v>250.5</v>
      </c>
      <c r="E187" s="223">
        <v>187.31239000000002</v>
      </c>
      <c r="F187" s="224">
        <v>0.74775405189620769</v>
      </c>
    </row>
    <row r="188" spans="1:6" ht="22.5" thickBot="1">
      <c r="A188" s="293"/>
      <c r="B188" s="293"/>
      <c r="C188" s="10" t="s">
        <v>5</v>
      </c>
      <c r="D188" s="92"/>
      <c r="E188" s="227"/>
      <c r="F188" s="228"/>
    </row>
    <row r="189" spans="1:6" ht="15.75" thickBot="1">
      <c r="A189" s="293"/>
      <c r="B189" s="293"/>
      <c r="C189" s="10" t="s">
        <v>25</v>
      </c>
      <c r="D189" s="92"/>
      <c r="E189" s="227"/>
      <c r="F189" s="228"/>
    </row>
    <row r="190" spans="1:6" ht="15.75" thickBot="1">
      <c r="A190" s="293"/>
      <c r="B190" s="293"/>
      <c r="C190" s="10" t="s">
        <v>26</v>
      </c>
      <c r="D190" s="92"/>
      <c r="E190" s="227"/>
      <c r="F190" s="228"/>
    </row>
    <row r="191" spans="1:6" ht="22.5" thickBot="1">
      <c r="A191" s="293"/>
      <c r="B191" s="293"/>
      <c r="C191" s="10" t="s">
        <v>27</v>
      </c>
      <c r="D191" s="92"/>
      <c r="E191" s="227"/>
      <c r="F191" s="228"/>
    </row>
    <row r="192" spans="1:6" ht="12.75" customHeight="1" thickBot="1">
      <c r="A192" s="294"/>
      <c r="B192" s="294"/>
      <c r="C192" s="10" t="s">
        <v>179</v>
      </c>
      <c r="D192" s="92">
        <v>250.5</v>
      </c>
      <c r="E192" s="92">
        <v>187.31239000000002</v>
      </c>
      <c r="F192" s="228">
        <v>0.74775405189620769</v>
      </c>
    </row>
    <row r="193" spans="1:6" ht="15.75" thickBot="1">
      <c r="A193" s="292" t="s">
        <v>165</v>
      </c>
      <c r="B193" s="292" t="s">
        <v>149</v>
      </c>
      <c r="C193" s="53" t="s">
        <v>6</v>
      </c>
      <c r="D193" s="223">
        <v>20</v>
      </c>
      <c r="E193" s="223">
        <v>0</v>
      </c>
      <c r="F193" s="224">
        <v>0</v>
      </c>
    </row>
    <row r="194" spans="1:6" ht="22.5" thickBot="1">
      <c r="A194" s="293"/>
      <c r="B194" s="293"/>
      <c r="C194" s="10" t="s">
        <v>5</v>
      </c>
      <c r="D194" s="92"/>
      <c r="E194" s="227"/>
      <c r="F194" s="228"/>
    </row>
    <row r="195" spans="1:6" ht="15.75" thickBot="1">
      <c r="A195" s="293"/>
      <c r="B195" s="293"/>
      <c r="C195" s="10" t="s">
        <v>25</v>
      </c>
      <c r="D195" s="92"/>
      <c r="E195" s="227"/>
      <c r="F195" s="228"/>
    </row>
    <row r="196" spans="1:6" ht="15.75" thickBot="1">
      <c r="A196" s="293"/>
      <c r="B196" s="293"/>
      <c r="C196" s="10" t="s">
        <v>26</v>
      </c>
      <c r="D196" s="92"/>
      <c r="E196" s="227"/>
      <c r="F196" s="228"/>
    </row>
    <row r="197" spans="1:6" ht="22.5" thickBot="1">
      <c r="A197" s="293"/>
      <c r="B197" s="293"/>
      <c r="C197" s="10" t="s">
        <v>27</v>
      </c>
      <c r="D197" s="92"/>
      <c r="E197" s="227"/>
      <c r="F197" s="228"/>
    </row>
    <row r="198" spans="1:6" ht="12.75" customHeight="1" thickBot="1">
      <c r="A198" s="294"/>
      <c r="B198" s="294"/>
      <c r="C198" s="10" t="s">
        <v>179</v>
      </c>
      <c r="D198" s="92">
        <v>20</v>
      </c>
      <c r="E198" s="92">
        <v>0</v>
      </c>
      <c r="F198" s="228">
        <v>0</v>
      </c>
    </row>
    <row r="199" spans="1:6" ht="15.75" thickBot="1">
      <c r="A199" s="292" t="s">
        <v>166</v>
      </c>
      <c r="B199" s="292" t="s">
        <v>398</v>
      </c>
      <c r="C199" s="53" t="s">
        <v>6</v>
      </c>
      <c r="D199" s="223">
        <v>1330</v>
      </c>
      <c r="E199" s="223">
        <v>1323.9584399999999</v>
      </c>
      <c r="F199" s="224">
        <v>0.99545747368421045</v>
      </c>
    </row>
    <row r="200" spans="1:6" ht="22.5" thickBot="1">
      <c r="A200" s="293"/>
      <c r="B200" s="293"/>
      <c r="C200" s="10" t="s">
        <v>5</v>
      </c>
      <c r="D200" s="92"/>
      <c r="E200" s="227"/>
      <c r="F200" s="228"/>
    </row>
    <row r="201" spans="1:6" ht="15.75" thickBot="1">
      <c r="A201" s="293"/>
      <c r="B201" s="293"/>
      <c r="C201" s="10" t="s">
        <v>25</v>
      </c>
      <c r="D201" s="92"/>
      <c r="E201" s="227"/>
      <c r="F201" s="228"/>
    </row>
    <row r="202" spans="1:6" ht="15.75" thickBot="1">
      <c r="A202" s="293"/>
      <c r="B202" s="293"/>
      <c r="C202" s="10" t="s">
        <v>26</v>
      </c>
      <c r="D202" s="92"/>
      <c r="E202" s="227"/>
      <c r="F202" s="228"/>
    </row>
    <row r="203" spans="1:6" ht="22.5" thickBot="1">
      <c r="A203" s="293"/>
      <c r="B203" s="293"/>
      <c r="C203" s="10" t="s">
        <v>27</v>
      </c>
      <c r="D203" s="92"/>
      <c r="E203" s="227"/>
      <c r="F203" s="228"/>
    </row>
    <row r="204" spans="1:6" ht="12.75" customHeight="1" thickBot="1">
      <c r="A204" s="294"/>
      <c r="B204" s="294"/>
      <c r="C204" s="10" t="s">
        <v>179</v>
      </c>
      <c r="D204" s="92">
        <v>1330</v>
      </c>
      <c r="E204" s="92">
        <v>1323.9584399999999</v>
      </c>
      <c r="F204" s="228">
        <v>0.99545747368421045</v>
      </c>
    </row>
    <row r="205" spans="1:6" ht="15.75" thickBot="1">
      <c r="A205" s="292" t="s">
        <v>167</v>
      </c>
      <c r="B205" s="292" t="s">
        <v>399</v>
      </c>
      <c r="C205" s="53" t="s">
        <v>6</v>
      </c>
      <c r="D205" s="223">
        <v>487.32337000000001</v>
      </c>
      <c r="E205" s="223">
        <v>460.09204999999997</v>
      </c>
      <c r="F205" s="224">
        <v>0.9441206359547254</v>
      </c>
    </row>
    <row r="206" spans="1:6" ht="22.5" thickBot="1">
      <c r="A206" s="293"/>
      <c r="B206" s="293"/>
      <c r="C206" s="10" t="s">
        <v>5</v>
      </c>
      <c r="D206" s="92"/>
      <c r="E206" s="227"/>
      <c r="F206" s="228"/>
    </row>
    <row r="207" spans="1:6" ht="15.75" thickBot="1">
      <c r="A207" s="293"/>
      <c r="B207" s="293"/>
      <c r="C207" s="10" t="s">
        <v>25</v>
      </c>
      <c r="D207" s="92"/>
      <c r="E207" s="227"/>
      <c r="F207" s="228"/>
    </row>
    <row r="208" spans="1:6" ht="15.75" thickBot="1">
      <c r="A208" s="293"/>
      <c r="B208" s="293"/>
      <c r="C208" s="10" t="s">
        <v>26</v>
      </c>
      <c r="D208" s="92"/>
      <c r="E208" s="227"/>
      <c r="F208" s="228"/>
    </row>
    <row r="209" spans="1:6" ht="22.5" thickBot="1">
      <c r="A209" s="293"/>
      <c r="B209" s="293"/>
      <c r="C209" s="10" t="s">
        <v>27</v>
      </c>
      <c r="D209" s="92"/>
      <c r="E209" s="227"/>
      <c r="F209" s="228"/>
    </row>
    <row r="210" spans="1:6" ht="22.5" thickBot="1">
      <c r="A210" s="294"/>
      <c r="B210" s="294"/>
      <c r="C210" s="10" t="s">
        <v>179</v>
      </c>
      <c r="D210" s="92">
        <v>487.32337000000001</v>
      </c>
      <c r="E210" s="92">
        <v>460.09204999999997</v>
      </c>
      <c r="F210" s="228">
        <v>0.9441206359547254</v>
      </c>
    </row>
    <row r="211" spans="1:6" ht="15.75" thickBot="1">
      <c r="A211" s="292" t="s">
        <v>168</v>
      </c>
      <c r="B211" s="292" t="s">
        <v>208</v>
      </c>
      <c r="C211" s="53" t="s">
        <v>6</v>
      </c>
      <c r="D211" s="223">
        <v>3915</v>
      </c>
      <c r="E211" s="223">
        <v>3062.9721300000006</v>
      </c>
      <c r="F211" s="224">
        <v>0.78236836015325684</v>
      </c>
    </row>
    <row r="212" spans="1:6" ht="22.5" thickBot="1">
      <c r="A212" s="293"/>
      <c r="B212" s="293"/>
      <c r="C212" s="10" t="s">
        <v>5</v>
      </c>
      <c r="D212" s="92"/>
      <c r="E212" s="227"/>
      <c r="F212" s="228"/>
    </row>
    <row r="213" spans="1:6" ht="15.75" thickBot="1">
      <c r="A213" s="293"/>
      <c r="B213" s="293"/>
      <c r="C213" s="10" t="s">
        <v>25</v>
      </c>
      <c r="D213" s="92"/>
      <c r="E213" s="227"/>
      <c r="F213" s="228"/>
    </row>
    <row r="214" spans="1:6" ht="15.75" thickBot="1">
      <c r="A214" s="293"/>
      <c r="B214" s="293"/>
      <c r="C214" s="10" t="s">
        <v>26</v>
      </c>
      <c r="D214" s="92"/>
      <c r="E214" s="227"/>
      <c r="F214" s="228"/>
    </row>
    <row r="215" spans="1:6" ht="22.5" thickBot="1">
      <c r="A215" s="293"/>
      <c r="B215" s="293"/>
      <c r="C215" s="10" t="s">
        <v>27</v>
      </c>
      <c r="D215" s="92"/>
      <c r="E215" s="227"/>
      <c r="F215" s="228"/>
    </row>
    <row r="216" spans="1:6" ht="12.75" customHeight="1" thickBot="1">
      <c r="A216" s="294"/>
      <c r="B216" s="294"/>
      <c r="C216" s="10" t="s">
        <v>179</v>
      </c>
      <c r="D216" s="92">
        <v>3915</v>
      </c>
      <c r="E216" s="92">
        <v>3062.9721300000006</v>
      </c>
      <c r="F216" s="228">
        <v>0.78236836015325684</v>
      </c>
    </row>
    <row r="217" spans="1:6" ht="15.75" thickBot="1">
      <c r="A217" s="292" t="s">
        <v>169</v>
      </c>
      <c r="B217" s="292" t="s">
        <v>180</v>
      </c>
      <c r="C217" s="53" t="s">
        <v>6</v>
      </c>
      <c r="D217" s="223">
        <v>372.30799999999999</v>
      </c>
      <c r="E217" s="223">
        <v>372.30799999999999</v>
      </c>
      <c r="F217" s="224">
        <v>1</v>
      </c>
    </row>
    <row r="218" spans="1:6" ht="22.5" thickBot="1">
      <c r="A218" s="293"/>
      <c r="B218" s="293"/>
      <c r="C218" s="10" t="s">
        <v>5</v>
      </c>
      <c r="D218" s="92"/>
      <c r="E218" s="227"/>
      <c r="F218" s="228"/>
    </row>
    <row r="219" spans="1:6" ht="15.75" thickBot="1">
      <c r="A219" s="293"/>
      <c r="B219" s="293"/>
      <c r="C219" s="10" t="s">
        <v>25</v>
      </c>
      <c r="D219" s="92"/>
      <c r="E219" s="227"/>
      <c r="F219" s="228"/>
    </row>
    <row r="220" spans="1:6" ht="15.75" thickBot="1">
      <c r="A220" s="293"/>
      <c r="B220" s="293"/>
      <c r="C220" s="10" t="s">
        <v>26</v>
      </c>
      <c r="D220" s="92"/>
      <c r="E220" s="227"/>
      <c r="F220" s="228"/>
    </row>
    <row r="221" spans="1:6" ht="22.5" thickBot="1">
      <c r="A221" s="293"/>
      <c r="B221" s="293"/>
      <c r="C221" s="10" t="s">
        <v>27</v>
      </c>
      <c r="D221" s="92"/>
      <c r="E221" s="227"/>
      <c r="F221" s="228"/>
    </row>
    <row r="222" spans="1:6" ht="12.75" customHeight="1" thickBot="1">
      <c r="A222" s="294"/>
      <c r="B222" s="294"/>
      <c r="C222" s="10" t="s">
        <v>179</v>
      </c>
      <c r="D222" s="92">
        <v>372.30799999999999</v>
      </c>
      <c r="E222" s="92">
        <v>372.30799999999999</v>
      </c>
      <c r="F222" s="228">
        <v>1</v>
      </c>
    </row>
    <row r="223" spans="1:6" ht="15.75" thickBot="1">
      <c r="A223" s="292" t="s">
        <v>170</v>
      </c>
      <c r="B223" s="292" t="s">
        <v>151</v>
      </c>
      <c r="C223" s="53" t="s">
        <v>6</v>
      </c>
      <c r="D223" s="223">
        <v>655</v>
      </c>
      <c r="E223" s="223">
        <v>598.27521999999999</v>
      </c>
      <c r="F223" s="224">
        <v>0.91339728244274809</v>
      </c>
    </row>
    <row r="224" spans="1:6" ht="22.5" thickBot="1">
      <c r="A224" s="293"/>
      <c r="B224" s="293"/>
      <c r="C224" s="10" t="s">
        <v>5</v>
      </c>
      <c r="D224" s="92"/>
      <c r="E224" s="227"/>
      <c r="F224" s="228"/>
    </row>
    <row r="225" spans="1:6" ht="15.75" thickBot="1">
      <c r="A225" s="293"/>
      <c r="B225" s="293"/>
      <c r="C225" s="10" t="s">
        <v>25</v>
      </c>
      <c r="D225" s="92"/>
      <c r="E225" s="227"/>
      <c r="F225" s="228"/>
    </row>
    <row r="226" spans="1:6" ht="15.75" thickBot="1">
      <c r="A226" s="293"/>
      <c r="B226" s="293"/>
      <c r="C226" s="10" t="s">
        <v>26</v>
      </c>
      <c r="D226" s="92"/>
      <c r="E226" s="227"/>
      <c r="F226" s="228"/>
    </row>
    <row r="227" spans="1:6" ht="22.5" thickBot="1">
      <c r="A227" s="293"/>
      <c r="B227" s="293"/>
      <c r="C227" s="10" t="s">
        <v>27</v>
      </c>
      <c r="D227" s="92"/>
      <c r="E227" s="227"/>
      <c r="F227" s="228"/>
    </row>
    <row r="228" spans="1:6" ht="12.75" customHeight="1" thickBot="1">
      <c r="A228" s="294"/>
      <c r="B228" s="294"/>
      <c r="C228" s="10" t="s">
        <v>179</v>
      </c>
      <c r="D228" s="92">
        <v>655</v>
      </c>
      <c r="E228" s="92">
        <v>598.27521999999999</v>
      </c>
      <c r="F228" s="228">
        <v>0.91339728244274809</v>
      </c>
    </row>
    <row r="229" spans="1:6" ht="15.75" thickBot="1">
      <c r="A229" s="292" t="s">
        <v>181</v>
      </c>
      <c r="B229" s="292" t="s">
        <v>209</v>
      </c>
      <c r="C229" s="53" t="s">
        <v>6</v>
      </c>
      <c r="D229" s="223">
        <v>6607.7193600000001</v>
      </c>
      <c r="E229" s="223">
        <v>6228.0250300000016</v>
      </c>
      <c r="F229" s="224">
        <v>0.94253776389195831</v>
      </c>
    </row>
    <row r="230" spans="1:6" ht="22.5" thickBot="1">
      <c r="A230" s="293"/>
      <c r="B230" s="293"/>
      <c r="C230" s="10" t="s">
        <v>5</v>
      </c>
      <c r="D230" s="92"/>
      <c r="E230" s="227"/>
      <c r="F230" s="228"/>
    </row>
    <row r="231" spans="1:6" ht="15.75" thickBot="1">
      <c r="A231" s="293"/>
      <c r="B231" s="293"/>
      <c r="C231" s="10" t="s">
        <v>25</v>
      </c>
      <c r="D231" s="92"/>
      <c r="E231" s="227"/>
      <c r="F231" s="228"/>
    </row>
    <row r="232" spans="1:6" ht="15.75" thickBot="1">
      <c r="A232" s="293"/>
      <c r="B232" s="293"/>
      <c r="C232" s="10" t="s">
        <v>26</v>
      </c>
      <c r="D232" s="92"/>
      <c r="E232" s="227"/>
      <c r="F232" s="228"/>
    </row>
    <row r="233" spans="1:6" ht="22.5" thickBot="1">
      <c r="A233" s="293"/>
      <c r="B233" s="293"/>
      <c r="C233" s="10" t="s">
        <v>27</v>
      </c>
      <c r="D233" s="92"/>
      <c r="E233" s="227"/>
      <c r="F233" s="228"/>
    </row>
    <row r="234" spans="1:6" ht="12.75" customHeight="1" thickBot="1">
      <c r="A234" s="294"/>
      <c r="B234" s="294"/>
      <c r="C234" s="10" t="s">
        <v>179</v>
      </c>
      <c r="D234" s="92">
        <v>6607.7193600000001</v>
      </c>
      <c r="E234" s="92">
        <v>6228.0250300000016</v>
      </c>
      <c r="F234" s="228">
        <v>0.94253776389195831</v>
      </c>
    </row>
    <row r="235" spans="1:6" ht="15.75" thickBot="1">
      <c r="A235" s="292" t="s">
        <v>219</v>
      </c>
      <c r="B235" s="292" t="s">
        <v>298</v>
      </c>
      <c r="C235" s="53" t="s">
        <v>6</v>
      </c>
      <c r="D235" s="223">
        <v>637.17303000000004</v>
      </c>
      <c r="E235" s="223">
        <v>631.5</v>
      </c>
      <c r="F235" s="224">
        <v>0.9910965628912447</v>
      </c>
    </row>
    <row r="236" spans="1:6" ht="22.5" thickBot="1">
      <c r="A236" s="293"/>
      <c r="B236" s="293"/>
      <c r="C236" s="10" t="s">
        <v>5</v>
      </c>
      <c r="D236" s="92"/>
      <c r="E236" s="227"/>
      <c r="F236" s="228"/>
    </row>
    <row r="237" spans="1:6" ht="15.75" thickBot="1">
      <c r="A237" s="293"/>
      <c r="B237" s="293"/>
      <c r="C237" s="10" t="s">
        <v>25</v>
      </c>
      <c r="D237" s="92"/>
      <c r="E237" s="227"/>
      <c r="F237" s="228"/>
    </row>
    <row r="238" spans="1:6" ht="15.75" thickBot="1">
      <c r="A238" s="293"/>
      <c r="B238" s="293"/>
      <c r="C238" s="10" t="s">
        <v>26</v>
      </c>
      <c r="D238" s="92"/>
      <c r="E238" s="227"/>
      <c r="F238" s="228"/>
    </row>
    <row r="239" spans="1:6" ht="22.5" thickBot="1">
      <c r="A239" s="293"/>
      <c r="B239" s="293"/>
      <c r="C239" s="10" t="s">
        <v>27</v>
      </c>
      <c r="D239" s="92"/>
      <c r="E239" s="227"/>
      <c r="F239" s="228"/>
    </row>
    <row r="240" spans="1:6" ht="12.75" customHeight="1" thickBot="1">
      <c r="A240" s="294"/>
      <c r="B240" s="294"/>
      <c r="C240" s="10" t="s">
        <v>179</v>
      </c>
      <c r="D240" s="92">
        <v>637.17303000000004</v>
      </c>
      <c r="E240" s="92">
        <v>631.5</v>
      </c>
      <c r="F240" s="228">
        <v>0.9910965628912447</v>
      </c>
    </row>
    <row r="241" spans="1:6" ht="15.75" thickBot="1">
      <c r="A241" s="292" t="s">
        <v>220</v>
      </c>
      <c r="B241" s="292" t="s">
        <v>210</v>
      </c>
      <c r="C241" s="53" t="s">
        <v>6</v>
      </c>
      <c r="D241" s="223">
        <v>400</v>
      </c>
      <c r="E241" s="223">
        <v>336.50612999999998</v>
      </c>
      <c r="F241" s="224">
        <v>0.84126532499999995</v>
      </c>
    </row>
    <row r="242" spans="1:6" ht="22.5" thickBot="1">
      <c r="A242" s="293"/>
      <c r="B242" s="293"/>
      <c r="C242" s="10" t="s">
        <v>5</v>
      </c>
      <c r="D242" s="92"/>
      <c r="E242" s="227"/>
      <c r="F242" s="228"/>
    </row>
    <row r="243" spans="1:6" ht="15.75" thickBot="1">
      <c r="A243" s="293"/>
      <c r="B243" s="293"/>
      <c r="C243" s="10" t="s">
        <v>25</v>
      </c>
      <c r="D243" s="92"/>
      <c r="E243" s="227"/>
      <c r="F243" s="228"/>
    </row>
    <row r="244" spans="1:6" ht="15.75" thickBot="1">
      <c r="A244" s="293"/>
      <c r="B244" s="293"/>
      <c r="C244" s="10" t="s">
        <v>26</v>
      </c>
      <c r="D244" s="92"/>
      <c r="E244" s="227"/>
      <c r="F244" s="228"/>
    </row>
    <row r="245" spans="1:6" ht="22.5" thickBot="1">
      <c r="A245" s="293"/>
      <c r="B245" s="293"/>
      <c r="C245" s="10" t="s">
        <v>27</v>
      </c>
      <c r="D245" s="92"/>
      <c r="E245" s="227"/>
      <c r="F245" s="228"/>
    </row>
    <row r="246" spans="1:6" ht="12.75" customHeight="1" thickBot="1">
      <c r="A246" s="294"/>
      <c r="B246" s="294"/>
      <c r="C246" s="10" t="s">
        <v>179</v>
      </c>
      <c r="D246" s="92">
        <v>400</v>
      </c>
      <c r="E246" s="92">
        <v>336.50612999999998</v>
      </c>
      <c r="F246" s="228">
        <v>0.84126532499999995</v>
      </c>
    </row>
    <row r="247" spans="1:6" ht="15.75" thickBot="1">
      <c r="A247" s="313" t="s">
        <v>221</v>
      </c>
      <c r="B247" s="292" t="s">
        <v>211</v>
      </c>
      <c r="C247" s="53" t="s">
        <v>6</v>
      </c>
      <c r="D247" s="223">
        <v>266.23500000000001</v>
      </c>
      <c r="E247" s="223">
        <v>266.23500000000001</v>
      </c>
      <c r="F247" s="224">
        <v>1</v>
      </c>
    </row>
    <row r="248" spans="1:6" ht="22.5" thickBot="1">
      <c r="A248" s="314"/>
      <c r="B248" s="293"/>
      <c r="C248" s="10" t="s">
        <v>5</v>
      </c>
      <c r="D248" s="92"/>
      <c r="E248" s="227"/>
      <c r="F248" s="228"/>
    </row>
    <row r="249" spans="1:6" ht="15.75" thickBot="1">
      <c r="A249" s="314"/>
      <c r="B249" s="293"/>
      <c r="C249" s="10" t="s">
        <v>25</v>
      </c>
      <c r="D249" s="229">
        <v>88.855230000000006</v>
      </c>
      <c r="E249" s="229">
        <v>88.855230000000006</v>
      </c>
      <c r="F249" s="228">
        <v>1</v>
      </c>
    </row>
    <row r="250" spans="1:6" ht="15.75" thickBot="1">
      <c r="A250" s="314"/>
      <c r="B250" s="293"/>
      <c r="C250" s="10" t="s">
        <v>26</v>
      </c>
      <c r="D250" s="229"/>
      <c r="E250" s="229"/>
      <c r="F250" s="228"/>
    </row>
    <row r="251" spans="1:6" ht="22.5" thickBot="1">
      <c r="A251" s="314"/>
      <c r="B251" s="293"/>
      <c r="C251" s="10" t="s">
        <v>27</v>
      </c>
      <c r="D251" s="229"/>
      <c r="E251" s="229"/>
      <c r="F251" s="228"/>
    </row>
    <row r="252" spans="1:6" ht="12.75" customHeight="1" thickBot="1">
      <c r="A252" s="315"/>
      <c r="B252" s="294"/>
      <c r="C252" s="10" t="s">
        <v>179</v>
      </c>
      <c r="D252" s="229">
        <v>177.37977000000001</v>
      </c>
      <c r="E252" s="229">
        <v>177.37977000000001</v>
      </c>
      <c r="F252" s="228">
        <v>1</v>
      </c>
    </row>
    <row r="253" spans="1:6" ht="15.75" thickBot="1">
      <c r="A253" s="313" t="s">
        <v>222</v>
      </c>
      <c r="B253" s="292" t="s">
        <v>496</v>
      </c>
      <c r="C253" s="53" t="s">
        <v>6</v>
      </c>
      <c r="D253" s="223">
        <v>1154.2860000000001</v>
      </c>
      <c r="E253" s="223">
        <v>1154.2860000000001</v>
      </c>
      <c r="F253" s="252">
        <v>1</v>
      </c>
    </row>
    <row r="254" spans="1:6" ht="22.5" thickBot="1">
      <c r="A254" s="314"/>
      <c r="B254" s="293"/>
      <c r="C254" s="10" t="s">
        <v>5</v>
      </c>
      <c r="D254" s="92"/>
      <c r="E254" s="227"/>
      <c r="F254" s="253"/>
    </row>
    <row r="255" spans="1:6" ht="15.75" thickBot="1">
      <c r="A255" s="314"/>
      <c r="B255" s="293"/>
      <c r="C255" s="10" t="s">
        <v>25</v>
      </c>
      <c r="D255" s="229">
        <v>1050.4000000000001</v>
      </c>
      <c r="E255" s="229">
        <v>1050.4000000000001</v>
      </c>
      <c r="F255" s="253">
        <v>1</v>
      </c>
    </row>
    <row r="256" spans="1:6" ht="15.75" thickBot="1">
      <c r="A256" s="314"/>
      <c r="B256" s="293"/>
      <c r="C256" s="10" t="s">
        <v>26</v>
      </c>
      <c r="D256" s="229"/>
      <c r="E256" s="229"/>
      <c r="F256" s="253"/>
    </row>
    <row r="257" spans="1:6" ht="22.5" thickBot="1">
      <c r="A257" s="314"/>
      <c r="B257" s="293"/>
      <c r="C257" s="10" t="s">
        <v>27</v>
      </c>
      <c r="D257" s="229"/>
      <c r="E257" s="229"/>
      <c r="F257" s="253"/>
    </row>
    <row r="258" spans="1:6" ht="12.75" customHeight="1" thickBot="1">
      <c r="A258" s="315"/>
      <c r="B258" s="294"/>
      <c r="C258" s="10" t="s">
        <v>179</v>
      </c>
      <c r="D258" s="229">
        <v>103.886</v>
      </c>
      <c r="E258" s="229">
        <v>103.886</v>
      </c>
      <c r="F258" s="253">
        <v>1</v>
      </c>
    </row>
    <row r="259" spans="1:6" ht="15.75" thickBot="1">
      <c r="A259" s="292" t="s">
        <v>497</v>
      </c>
      <c r="B259" s="292" t="s">
        <v>212</v>
      </c>
      <c r="C259" s="53" t="s">
        <v>6</v>
      </c>
      <c r="D259" s="223">
        <v>0</v>
      </c>
      <c r="E259" s="223">
        <v>0</v>
      </c>
      <c r="F259" s="223"/>
    </row>
    <row r="260" spans="1:6" ht="22.5" thickBot="1">
      <c r="A260" s="293"/>
      <c r="B260" s="293"/>
      <c r="C260" s="10" t="s">
        <v>5</v>
      </c>
      <c r="D260" s="92"/>
      <c r="E260" s="227"/>
      <c r="F260" s="228" t="s">
        <v>498</v>
      </c>
    </row>
    <row r="261" spans="1:6" ht="15.75" thickBot="1">
      <c r="A261" s="293"/>
      <c r="B261" s="293"/>
      <c r="C261" s="10" t="s">
        <v>25</v>
      </c>
      <c r="D261" s="92"/>
      <c r="E261" s="92"/>
      <c r="F261" s="228"/>
    </row>
    <row r="262" spans="1:6" ht="15.75" thickBot="1">
      <c r="A262" s="293"/>
      <c r="B262" s="293"/>
      <c r="C262" s="10" t="s">
        <v>26</v>
      </c>
      <c r="D262" s="92"/>
      <c r="E262" s="227"/>
      <c r="F262" s="228"/>
    </row>
    <row r="263" spans="1:6" ht="22.5" thickBot="1">
      <c r="A263" s="293"/>
      <c r="B263" s="293"/>
      <c r="C263" s="10" t="s">
        <v>27</v>
      </c>
      <c r="D263" s="92"/>
      <c r="E263" s="227"/>
      <c r="F263" s="228"/>
    </row>
    <row r="264" spans="1:6" ht="12.75" customHeight="1" thickBot="1">
      <c r="A264" s="294"/>
      <c r="B264" s="294"/>
      <c r="C264" s="10" t="s">
        <v>179</v>
      </c>
      <c r="D264" s="92"/>
      <c r="E264" s="92"/>
      <c r="F264" s="228"/>
    </row>
    <row r="265" spans="1:6" ht="15.75" thickBot="1">
      <c r="A265" s="295" t="s">
        <v>3</v>
      </c>
      <c r="B265" s="295" t="s">
        <v>152</v>
      </c>
      <c r="C265" s="56" t="s">
        <v>6</v>
      </c>
      <c r="D265" s="238">
        <f>D266+D267+D268+D269+D270</f>
        <v>16840.007550000002</v>
      </c>
      <c r="E265" s="239">
        <f>E266+E267+E268+E269+E270</f>
        <v>16806.88855</v>
      </c>
      <c r="F265" s="240">
        <f>E265/D265</f>
        <v>0.99803331442093079</v>
      </c>
    </row>
    <row r="266" spans="1:6" ht="22.5" thickBot="1">
      <c r="A266" s="296"/>
      <c r="B266" s="296"/>
      <c r="C266" s="54" t="s">
        <v>5</v>
      </c>
      <c r="D266" s="241">
        <f>D272+D278+D284+D290+D296+D302+D308+D314</f>
        <v>0</v>
      </c>
      <c r="E266" s="241">
        <f>E272+E278+E284+E290+E296+E302+E308+E314</f>
        <v>0</v>
      </c>
      <c r="F266" s="243"/>
    </row>
    <row r="267" spans="1:6" ht="15.75" thickBot="1">
      <c r="A267" s="296"/>
      <c r="B267" s="296"/>
      <c r="C267" s="54" t="s">
        <v>25</v>
      </c>
      <c r="D267" s="241">
        <f t="shared" ref="D267:E270" si="7">D273+D279+D285+D291+D297+D303+D309+D315</f>
        <v>2802.7</v>
      </c>
      <c r="E267" s="241">
        <f t="shared" si="7"/>
        <v>2802.7</v>
      </c>
      <c r="F267" s="243">
        <f>E267/D267</f>
        <v>1</v>
      </c>
    </row>
    <row r="268" spans="1:6" ht="15.75" thickBot="1">
      <c r="A268" s="296"/>
      <c r="B268" s="296"/>
      <c r="C268" s="54" t="s">
        <v>26</v>
      </c>
      <c r="D268" s="241">
        <f t="shared" si="7"/>
        <v>0</v>
      </c>
      <c r="E268" s="241">
        <f t="shared" si="7"/>
        <v>0</v>
      </c>
      <c r="F268" s="243"/>
    </row>
    <row r="269" spans="1:6" ht="22.5" thickBot="1">
      <c r="A269" s="296"/>
      <c r="B269" s="296"/>
      <c r="C269" s="54" t="s">
        <v>27</v>
      </c>
      <c r="D269" s="241">
        <f t="shared" si="7"/>
        <v>0</v>
      </c>
      <c r="E269" s="241">
        <f t="shared" si="7"/>
        <v>0</v>
      </c>
      <c r="F269" s="243"/>
    </row>
    <row r="270" spans="1:6" ht="12.75" customHeight="1" thickBot="1">
      <c r="A270" s="297"/>
      <c r="B270" s="297"/>
      <c r="C270" s="55" t="s">
        <v>179</v>
      </c>
      <c r="D270" s="241">
        <f t="shared" si="7"/>
        <v>14037.307550000001</v>
      </c>
      <c r="E270" s="241">
        <f t="shared" si="7"/>
        <v>14004.188549999999</v>
      </c>
      <c r="F270" s="243">
        <f>E270/D270</f>
        <v>0.99764064441261013</v>
      </c>
    </row>
    <row r="271" spans="1:6" ht="15.75" thickBot="1">
      <c r="A271" s="292" t="s">
        <v>171</v>
      </c>
      <c r="B271" s="292" t="s">
        <v>153</v>
      </c>
      <c r="C271" s="53" t="s">
        <v>6</v>
      </c>
      <c r="D271" s="223">
        <v>9365.9</v>
      </c>
      <c r="E271" s="245">
        <v>9365.9</v>
      </c>
      <c r="F271" s="224">
        <v>1</v>
      </c>
    </row>
    <row r="272" spans="1:6" ht="18" customHeight="1" thickBot="1">
      <c r="A272" s="293"/>
      <c r="B272" s="293"/>
      <c r="C272" s="10" t="s">
        <v>5</v>
      </c>
      <c r="D272" s="92"/>
      <c r="E272" s="227"/>
      <c r="F272" s="228"/>
    </row>
    <row r="273" spans="1:6" ht="15.75" thickBot="1">
      <c r="A273" s="293"/>
      <c r="B273" s="293"/>
      <c r="C273" s="10" t="s">
        <v>25</v>
      </c>
      <c r="D273" s="92"/>
      <c r="E273" s="227"/>
      <c r="F273" s="228"/>
    </row>
    <row r="274" spans="1:6" ht="15.75" thickBot="1">
      <c r="A274" s="293"/>
      <c r="B274" s="293"/>
      <c r="C274" s="10" t="s">
        <v>26</v>
      </c>
      <c r="D274" s="92"/>
      <c r="E274" s="227"/>
      <c r="F274" s="228"/>
    </row>
    <row r="275" spans="1:6" ht="22.5" thickBot="1">
      <c r="A275" s="293"/>
      <c r="B275" s="293"/>
      <c r="C275" s="10" t="s">
        <v>27</v>
      </c>
      <c r="D275" s="92"/>
      <c r="E275" s="227"/>
      <c r="F275" s="228"/>
    </row>
    <row r="276" spans="1:6" ht="12.75" customHeight="1" thickBot="1">
      <c r="A276" s="294"/>
      <c r="B276" s="294"/>
      <c r="C276" s="10" t="s">
        <v>179</v>
      </c>
      <c r="D276" s="92">
        <v>9365.9</v>
      </c>
      <c r="E276" s="92">
        <v>9365.9</v>
      </c>
      <c r="F276" s="228">
        <v>1</v>
      </c>
    </row>
    <row r="277" spans="1:6" ht="15.75" thickBot="1">
      <c r="A277" s="292" t="s">
        <v>172</v>
      </c>
      <c r="B277" s="292" t="s">
        <v>154</v>
      </c>
      <c r="C277" s="53" t="s">
        <v>6</v>
      </c>
      <c r="D277" s="223">
        <v>732.68855000000008</v>
      </c>
      <c r="E277" s="245">
        <v>732.68855000000008</v>
      </c>
      <c r="F277" s="224"/>
    </row>
    <row r="278" spans="1:6" ht="22.5" thickBot="1">
      <c r="A278" s="293"/>
      <c r="B278" s="293"/>
      <c r="C278" s="10" t="s">
        <v>5</v>
      </c>
      <c r="D278" s="92"/>
      <c r="E278" s="227"/>
      <c r="F278" s="228"/>
    </row>
    <row r="279" spans="1:6" ht="15.75" thickBot="1">
      <c r="A279" s="293"/>
      <c r="B279" s="293"/>
      <c r="C279" s="10" t="s">
        <v>25</v>
      </c>
      <c r="D279" s="92"/>
      <c r="E279" s="227"/>
      <c r="F279" s="228"/>
    </row>
    <row r="280" spans="1:6" ht="15.75" thickBot="1">
      <c r="A280" s="293"/>
      <c r="B280" s="293"/>
      <c r="C280" s="10" t="s">
        <v>26</v>
      </c>
      <c r="D280" s="92"/>
      <c r="E280" s="227"/>
      <c r="F280" s="228"/>
    </row>
    <row r="281" spans="1:6" ht="22.5" thickBot="1">
      <c r="A281" s="293"/>
      <c r="B281" s="293"/>
      <c r="C281" s="10" t="s">
        <v>27</v>
      </c>
      <c r="D281" s="92"/>
      <c r="E281" s="227"/>
      <c r="F281" s="228"/>
    </row>
    <row r="282" spans="1:6" ht="22.5" thickBot="1">
      <c r="A282" s="294"/>
      <c r="B282" s="294"/>
      <c r="C282" s="10" t="s">
        <v>179</v>
      </c>
      <c r="D282" s="92">
        <v>732.68855000000008</v>
      </c>
      <c r="E282" s="92">
        <v>732.68855000000008</v>
      </c>
      <c r="F282" s="228"/>
    </row>
    <row r="283" spans="1:6" ht="15.75" thickBot="1">
      <c r="A283" s="292" t="s">
        <v>173</v>
      </c>
      <c r="B283" s="292" t="s">
        <v>155</v>
      </c>
      <c r="C283" s="53" t="s">
        <v>6</v>
      </c>
      <c r="D283" s="223">
        <v>750</v>
      </c>
      <c r="E283" s="245">
        <v>750</v>
      </c>
      <c r="F283" s="224">
        <v>1</v>
      </c>
    </row>
    <row r="284" spans="1:6" ht="22.5" thickBot="1">
      <c r="A284" s="293"/>
      <c r="B284" s="293"/>
      <c r="C284" s="10" t="s">
        <v>5</v>
      </c>
      <c r="D284" s="92"/>
      <c r="E284" s="227"/>
      <c r="F284" s="228"/>
    </row>
    <row r="285" spans="1:6" ht="15.75" thickBot="1">
      <c r="A285" s="293"/>
      <c r="B285" s="293"/>
      <c r="C285" s="10" t="s">
        <v>25</v>
      </c>
      <c r="D285" s="92"/>
      <c r="E285" s="227"/>
      <c r="F285" s="228"/>
    </row>
    <row r="286" spans="1:6" ht="15.75" thickBot="1">
      <c r="A286" s="293"/>
      <c r="B286" s="293"/>
      <c r="C286" s="10" t="s">
        <v>26</v>
      </c>
      <c r="D286" s="92"/>
      <c r="E286" s="227"/>
      <c r="F286" s="228"/>
    </row>
    <row r="287" spans="1:6" ht="22.5" thickBot="1">
      <c r="A287" s="293"/>
      <c r="B287" s="293"/>
      <c r="C287" s="10" t="s">
        <v>27</v>
      </c>
      <c r="D287" s="92"/>
      <c r="E287" s="227"/>
      <c r="F287" s="228"/>
    </row>
    <row r="288" spans="1:6" ht="12.75" customHeight="1" thickBot="1">
      <c r="A288" s="294"/>
      <c r="B288" s="294"/>
      <c r="C288" s="10" t="s">
        <v>179</v>
      </c>
      <c r="D288" s="92">
        <v>750</v>
      </c>
      <c r="E288" s="92">
        <v>750</v>
      </c>
      <c r="F288" s="228">
        <v>1</v>
      </c>
    </row>
    <row r="289" spans="1:6" ht="15.75" thickBot="1">
      <c r="A289" s="292" t="s">
        <v>174</v>
      </c>
      <c r="B289" s="292" t="s">
        <v>154</v>
      </c>
      <c r="C289" s="53" t="s">
        <v>6</v>
      </c>
      <c r="D289" s="223">
        <v>0</v>
      </c>
      <c r="E289" s="245">
        <v>0</v>
      </c>
      <c r="F289" s="224"/>
    </row>
    <row r="290" spans="1:6" ht="22.5" thickBot="1">
      <c r="A290" s="293"/>
      <c r="B290" s="293"/>
      <c r="C290" s="10" t="s">
        <v>5</v>
      </c>
      <c r="D290" s="92"/>
      <c r="E290" s="227"/>
      <c r="F290" s="228"/>
    </row>
    <row r="291" spans="1:6" ht="15.75" thickBot="1">
      <c r="A291" s="293"/>
      <c r="B291" s="293"/>
      <c r="C291" s="10" t="s">
        <v>25</v>
      </c>
      <c r="D291" s="92"/>
      <c r="E291" s="227"/>
      <c r="F291" s="228"/>
    </row>
    <row r="292" spans="1:6" ht="15.75" thickBot="1">
      <c r="A292" s="293"/>
      <c r="B292" s="293"/>
      <c r="C292" s="10" t="s">
        <v>26</v>
      </c>
      <c r="D292" s="92"/>
      <c r="E292" s="227"/>
      <c r="F292" s="228"/>
    </row>
    <row r="293" spans="1:6" ht="22.5" thickBot="1">
      <c r="A293" s="293"/>
      <c r="B293" s="293"/>
      <c r="C293" s="10" t="s">
        <v>27</v>
      </c>
      <c r="D293" s="92"/>
      <c r="E293" s="227"/>
      <c r="F293" s="228"/>
    </row>
    <row r="294" spans="1:6" ht="12.75" customHeight="1" thickBot="1">
      <c r="A294" s="294"/>
      <c r="B294" s="294"/>
      <c r="C294" s="10" t="s">
        <v>179</v>
      </c>
      <c r="D294" s="92"/>
      <c r="E294" s="227"/>
      <c r="F294" s="228"/>
    </row>
    <row r="295" spans="1:6" ht="15.75" thickBot="1">
      <c r="A295" s="292" t="s">
        <v>123</v>
      </c>
      <c r="B295" s="292" t="s">
        <v>261</v>
      </c>
      <c r="C295" s="53" t="s">
        <v>6</v>
      </c>
      <c r="D295" s="223">
        <v>386.01900000000001</v>
      </c>
      <c r="E295" s="245">
        <v>352.9</v>
      </c>
      <c r="F295" s="224">
        <v>0.91420370499897663</v>
      </c>
    </row>
    <row r="296" spans="1:6" ht="22.5" thickBot="1">
      <c r="A296" s="293"/>
      <c r="B296" s="293"/>
      <c r="C296" s="10" t="s">
        <v>5</v>
      </c>
      <c r="D296" s="92"/>
      <c r="E296" s="227"/>
      <c r="F296" s="228"/>
    </row>
    <row r="297" spans="1:6" ht="15.75" thickBot="1">
      <c r="A297" s="293"/>
      <c r="B297" s="293"/>
      <c r="C297" s="10" t="s">
        <v>25</v>
      </c>
      <c r="D297" s="92"/>
      <c r="E297" s="227"/>
      <c r="F297" s="228"/>
    </row>
    <row r="298" spans="1:6" ht="15.75" thickBot="1">
      <c r="A298" s="293"/>
      <c r="B298" s="293"/>
      <c r="C298" s="10" t="s">
        <v>26</v>
      </c>
      <c r="D298" s="92"/>
      <c r="E298" s="227"/>
      <c r="F298" s="228"/>
    </row>
    <row r="299" spans="1:6" ht="22.5" thickBot="1">
      <c r="A299" s="293"/>
      <c r="B299" s="293"/>
      <c r="C299" s="10" t="s">
        <v>27</v>
      </c>
      <c r="D299" s="92"/>
      <c r="E299" s="227"/>
      <c r="F299" s="228"/>
    </row>
    <row r="300" spans="1:6" ht="12.75" customHeight="1" thickBot="1">
      <c r="A300" s="294"/>
      <c r="B300" s="294"/>
      <c r="C300" s="10" t="s">
        <v>179</v>
      </c>
      <c r="D300" s="92">
        <v>386.01900000000001</v>
      </c>
      <c r="E300" s="92">
        <v>352.9</v>
      </c>
      <c r="F300" s="228">
        <v>0.91420370499897663</v>
      </c>
    </row>
    <row r="301" spans="1:6" ht="15.75" thickBot="1">
      <c r="A301" s="292" t="s">
        <v>126</v>
      </c>
      <c r="B301" s="292" t="s">
        <v>154</v>
      </c>
      <c r="C301" s="53" t="s">
        <v>6</v>
      </c>
      <c r="D301" s="223">
        <v>0</v>
      </c>
      <c r="E301" s="245">
        <v>0</v>
      </c>
      <c r="F301" s="224"/>
    </row>
    <row r="302" spans="1:6" ht="22.5" thickBot="1">
      <c r="A302" s="293"/>
      <c r="B302" s="293"/>
      <c r="C302" s="10" t="s">
        <v>5</v>
      </c>
      <c r="D302" s="92"/>
      <c r="E302" s="227"/>
      <c r="F302" s="228"/>
    </row>
    <row r="303" spans="1:6" ht="15.75" thickBot="1">
      <c r="A303" s="293"/>
      <c r="B303" s="293"/>
      <c r="C303" s="10" t="s">
        <v>25</v>
      </c>
      <c r="D303" s="92"/>
      <c r="E303" s="227"/>
      <c r="F303" s="228"/>
    </row>
    <row r="304" spans="1:6" ht="15.75" thickBot="1">
      <c r="A304" s="293"/>
      <c r="B304" s="293"/>
      <c r="C304" s="10" t="s">
        <v>26</v>
      </c>
      <c r="D304" s="92"/>
      <c r="E304" s="227"/>
      <c r="F304" s="228"/>
    </row>
    <row r="305" spans="1:6" ht="22.5" thickBot="1">
      <c r="A305" s="293"/>
      <c r="B305" s="293"/>
      <c r="C305" s="10" t="s">
        <v>27</v>
      </c>
      <c r="D305" s="92"/>
      <c r="E305" s="227"/>
      <c r="F305" s="228"/>
    </row>
    <row r="306" spans="1:6" ht="12.75" customHeight="1" thickBot="1">
      <c r="A306" s="294"/>
      <c r="B306" s="294"/>
      <c r="C306" s="10" t="s">
        <v>179</v>
      </c>
      <c r="D306" s="92"/>
      <c r="E306" s="227"/>
      <c r="F306" s="228"/>
    </row>
    <row r="307" spans="1:6" ht="15.75" thickBot="1">
      <c r="A307" s="292" t="s">
        <v>127</v>
      </c>
      <c r="B307" s="292" t="s">
        <v>217</v>
      </c>
      <c r="C307" s="53" t="s">
        <v>6</v>
      </c>
      <c r="D307" s="223">
        <v>0</v>
      </c>
      <c r="E307" s="245">
        <v>0</v>
      </c>
      <c r="F307" s="224"/>
    </row>
    <row r="308" spans="1:6" ht="22.5" thickBot="1">
      <c r="A308" s="293"/>
      <c r="B308" s="293"/>
      <c r="C308" s="10" t="s">
        <v>5</v>
      </c>
      <c r="D308" s="92"/>
      <c r="E308" s="227"/>
      <c r="F308" s="228"/>
    </row>
    <row r="309" spans="1:6" ht="15.75" thickBot="1">
      <c r="A309" s="293"/>
      <c r="B309" s="293"/>
      <c r="C309" s="10" t="s">
        <v>25</v>
      </c>
      <c r="D309" s="92"/>
      <c r="E309" s="92"/>
      <c r="F309" s="228"/>
    </row>
    <row r="310" spans="1:6" ht="15.75" thickBot="1">
      <c r="A310" s="293"/>
      <c r="B310" s="293"/>
      <c r="C310" s="10" t="s">
        <v>26</v>
      </c>
      <c r="D310" s="92"/>
      <c r="E310" s="227"/>
      <c r="F310" s="228"/>
    </row>
    <row r="311" spans="1:6" ht="22.5" thickBot="1">
      <c r="A311" s="293"/>
      <c r="B311" s="293"/>
      <c r="C311" s="10" t="s">
        <v>27</v>
      </c>
      <c r="D311" s="92"/>
      <c r="E311" s="227"/>
      <c r="F311" s="228"/>
    </row>
    <row r="312" spans="1:6" ht="12.75" customHeight="1" thickBot="1">
      <c r="A312" s="294"/>
      <c r="B312" s="294"/>
      <c r="C312" s="10" t="s">
        <v>179</v>
      </c>
      <c r="D312" s="92"/>
      <c r="E312" s="227"/>
      <c r="F312" s="228"/>
    </row>
    <row r="313" spans="1:6" ht="15.75" thickBot="1">
      <c r="A313" s="292" t="s">
        <v>175</v>
      </c>
      <c r="B313" s="292" t="s">
        <v>218</v>
      </c>
      <c r="C313" s="53" t="s">
        <v>6</v>
      </c>
      <c r="D313" s="223">
        <v>5605.4</v>
      </c>
      <c r="E313" s="245">
        <v>5605.4</v>
      </c>
      <c r="F313" s="224">
        <v>1</v>
      </c>
    </row>
    <row r="314" spans="1:6" ht="22.5" thickBot="1">
      <c r="A314" s="293"/>
      <c r="B314" s="293"/>
      <c r="C314" s="10" t="s">
        <v>5</v>
      </c>
      <c r="D314" s="92"/>
      <c r="E314" s="227"/>
      <c r="F314" s="228"/>
    </row>
    <row r="315" spans="1:6" ht="15.75" thickBot="1">
      <c r="A315" s="293"/>
      <c r="B315" s="293"/>
      <c r="C315" s="10" t="s">
        <v>25</v>
      </c>
      <c r="D315" s="92">
        <v>2802.7</v>
      </c>
      <c r="E315" s="92">
        <v>2802.7</v>
      </c>
      <c r="F315" s="228">
        <v>1</v>
      </c>
    </row>
    <row r="316" spans="1:6" ht="15.75" thickBot="1">
      <c r="A316" s="293"/>
      <c r="B316" s="293"/>
      <c r="C316" s="10" t="s">
        <v>26</v>
      </c>
      <c r="D316" s="92"/>
      <c r="E316" s="227"/>
      <c r="F316" s="228"/>
    </row>
    <row r="317" spans="1:6" ht="22.5" thickBot="1">
      <c r="A317" s="293"/>
      <c r="B317" s="293"/>
      <c r="C317" s="10" t="s">
        <v>27</v>
      </c>
      <c r="D317" s="92"/>
      <c r="E317" s="227"/>
      <c r="F317" s="228"/>
    </row>
    <row r="318" spans="1:6" ht="12.75" customHeight="1" thickBot="1">
      <c r="A318" s="294"/>
      <c r="B318" s="294"/>
      <c r="C318" s="10" t="s">
        <v>179</v>
      </c>
      <c r="D318" s="92">
        <v>2802.7</v>
      </c>
      <c r="E318" s="92">
        <v>2802.7</v>
      </c>
      <c r="F318" s="228">
        <v>1</v>
      </c>
    </row>
    <row r="319" spans="1:6" ht="15.75" thickBot="1">
      <c r="A319" s="295" t="s">
        <v>4</v>
      </c>
      <c r="B319" s="295" t="s">
        <v>378</v>
      </c>
      <c r="C319" s="56" t="s">
        <v>6</v>
      </c>
      <c r="D319" s="238">
        <f>D320+D321+D322+D323+D324</f>
        <v>2035.4013299999999</v>
      </c>
      <c r="E319" s="239">
        <f>E320+E321+E322+E323+E324</f>
        <v>2010.4013299999999</v>
      </c>
      <c r="F319" s="240">
        <f>E319/D319</f>
        <v>0.98771741001073243</v>
      </c>
    </row>
    <row r="320" spans="1:6" ht="22.5" thickBot="1">
      <c r="A320" s="296"/>
      <c r="B320" s="296"/>
      <c r="C320" s="54" t="s">
        <v>5</v>
      </c>
      <c r="D320" s="241">
        <f>D326+D338+D350+D344+D332</f>
        <v>0</v>
      </c>
      <c r="E320" s="241">
        <f>E326+E338+E350+E344+E332</f>
        <v>0</v>
      </c>
      <c r="F320" s="243"/>
    </row>
    <row r="321" spans="1:6" ht="15.75" thickBot="1">
      <c r="A321" s="296"/>
      <c r="B321" s="296"/>
      <c r="C321" s="54" t="s">
        <v>25</v>
      </c>
      <c r="D321" s="241">
        <f t="shared" ref="D321:E324" si="8">D327+D339+D351+D345+D333</f>
        <v>0</v>
      </c>
      <c r="E321" s="241">
        <f t="shared" si="8"/>
        <v>0</v>
      </c>
      <c r="F321" s="243"/>
    </row>
    <row r="322" spans="1:6" ht="15.75" thickBot="1">
      <c r="A322" s="296"/>
      <c r="B322" s="296"/>
      <c r="C322" s="54" t="s">
        <v>26</v>
      </c>
      <c r="D322" s="241">
        <f t="shared" si="8"/>
        <v>65.599999999999994</v>
      </c>
      <c r="E322" s="241">
        <f t="shared" si="8"/>
        <v>65.599999999999994</v>
      </c>
      <c r="F322" s="243">
        <f>E322/D322</f>
        <v>1</v>
      </c>
    </row>
    <row r="323" spans="1:6" ht="22.5" thickBot="1">
      <c r="A323" s="296"/>
      <c r="B323" s="296"/>
      <c r="C323" s="54" t="s">
        <v>27</v>
      </c>
      <c r="D323" s="241">
        <f t="shared" si="8"/>
        <v>0</v>
      </c>
      <c r="E323" s="241">
        <f t="shared" si="8"/>
        <v>0</v>
      </c>
      <c r="F323" s="243"/>
    </row>
    <row r="324" spans="1:6" ht="12.75" customHeight="1" thickBot="1">
      <c r="A324" s="297"/>
      <c r="B324" s="297"/>
      <c r="C324" s="55" t="s">
        <v>179</v>
      </c>
      <c r="D324" s="241">
        <f t="shared" si="8"/>
        <v>1969.80133</v>
      </c>
      <c r="E324" s="241">
        <f t="shared" si="8"/>
        <v>1944.80133</v>
      </c>
      <c r="F324" s="243">
        <f>E324/D324</f>
        <v>0.98730836474762662</v>
      </c>
    </row>
    <row r="325" spans="1:6" ht="15.75" thickBot="1">
      <c r="A325" s="292" t="s">
        <v>176</v>
      </c>
      <c r="B325" s="292" t="s">
        <v>499</v>
      </c>
      <c r="C325" s="53" t="s">
        <v>6</v>
      </c>
      <c r="D325" s="223">
        <v>960</v>
      </c>
      <c r="E325" s="245">
        <v>960</v>
      </c>
      <c r="F325" s="224">
        <v>1</v>
      </c>
    </row>
    <row r="326" spans="1:6" ht="22.5" thickBot="1">
      <c r="A326" s="293"/>
      <c r="B326" s="293"/>
      <c r="C326" s="10" t="s">
        <v>5</v>
      </c>
      <c r="D326" s="92"/>
      <c r="E326" s="227"/>
      <c r="F326" s="228"/>
    </row>
    <row r="327" spans="1:6" ht="15.75" thickBot="1">
      <c r="A327" s="293"/>
      <c r="B327" s="293"/>
      <c r="C327" s="10" t="s">
        <v>25</v>
      </c>
      <c r="D327" s="92"/>
      <c r="E327" s="227"/>
      <c r="F327" s="228"/>
    </row>
    <row r="328" spans="1:6" ht="15.75" thickBot="1">
      <c r="A328" s="293"/>
      <c r="B328" s="293"/>
      <c r="C328" s="10" t="s">
        <v>26</v>
      </c>
      <c r="D328" s="92"/>
      <c r="E328" s="227"/>
      <c r="F328" s="228"/>
    </row>
    <row r="329" spans="1:6" ht="22.5" thickBot="1">
      <c r="A329" s="293"/>
      <c r="B329" s="293"/>
      <c r="C329" s="10" t="s">
        <v>27</v>
      </c>
      <c r="D329" s="92"/>
      <c r="E329" s="227"/>
      <c r="F329" s="228"/>
    </row>
    <row r="330" spans="1:6" ht="12.75" customHeight="1" thickBot="1">
      <c r="A330" s="294"/>
      <c r="B330" s="294"/>
      <c r="C330" s="10" t="s">
        <v>179</v>
      </c>
      <c r="D330" s="92">
        <v>960</v>
      </c>
      <c r="E330" s="92">
        <v>960</v>
      </c>
      <c r="F330" s="228">
        <v>1</v>
      </c>
    </row>
    <row r="331" spans="1:6" ht="15.75" thickBot="1">
      <c r="A331" s="292" t="s">
        <v>500</v>
      </c>
      <c r="B331" s="292" t="s">
        <v>501</v>
      </c>
      <c r="C331" s="53" t="s">
        <v>6</v>
      </c>
      <c r="D331" s="223">
        <v>293</v>
      </c>
      <c r="E331" s="245">
        <v>293</v>
      </c>
      <c r="F331" s="224">
        <v>1</v>
      </c>
    </row>
    <row r="332" spans="1:6" ht="22.5" thickBot="1">
      <c r="A332" s="293"/>
      <c r="B332" s="293"/>
      <c r="C332" s="10" t="s">
        <v>5</v>
      </c>
      <c r="D332" s="92"/>
      <c r="E332" s="227"/>
      <c r="F332" s="228"/>
    </row>
    <row r="333" spans="1:6" ht="15.75" thickBot="1">
      <c r="A333" s="293"/>
      <c r="B333" s="293"/>
      <c r="C333" s="10" t="s">
        <v>25</v>
      </c>
      <c r="D333" s="92"/>
      <c r="E333" s="227"/>
      <c r="F333" s="228"/>
    </row>
    <row r="334" spans="1:6" ht="15.75" thickBot="1">
      <c r="A334" s="293"/>
      <c r="B334" s="293"/>
      <c r="C334" s="10" t="s">
        <v>26</v>
      </c>
      <c r="D334" s="92"/>
      <c r="E334" s="227"/>
      <c r="F334" s="228"/>
    </row>
    <row r="335" spans="1:6" ht="22.5" thickBot="1">
      <c r="A335" s="293"/>
      <c r="B335" s="293"/>
      <c r="C335" s="10" t="s">
        <v>27</v>
      </c>
      <c r="D335" s="92"/>
      <c r="E335" s="227"/>
      <c r="F335" s="228"/>
    </row>
    <row r="336" spans="1:6" ht="12.75" customHeight="1" thickBot="1">
      <c r="A336" s="294"/>
      <c r="B336" s="294"/>
      <c r="C336" s="10" t="s">
        <v>179</v>
      </c>
      <c r="D336" s="92">
        <v>293</v>
      </c>
      <c r="E336" s="92">
        <v>293</v>
      </c>
      <c r="F336" s="228">
        <v>1</v>
      </c>
    </row>
    <row r="337" spans="1:6" ht="15.75" thickBot="1">
      <c r="A337" s="292" t="s">
        <v>128</v>
      </c>
      <c r="B337" s="292" t="s">
        <v>400</v>
      </c>
      <c r="C337" s="53" t="s">
        <v>6</v>
      </c>
      <c r="D337" s="223">
        <v>100</v>
      </c>
      <c r="E337" s="245">
        <v>100</v>
      </c>
      <c r="F337" s="224">
        <v>1</v>
      </c>
    </row>
    <row r="338" spans="1:6" ht="22.5" thickBot="1">
      <c r="A338" s="293"/>
      <c r="B338" s="293"/>
      <c r="C338" s="10" t="s">
        <v>5</v>
      </c>
      <c r="D338" s="92"/>
      <c r="E338" s="227"/>
      <c r="F338" s="228"/>
    </row>
    <row r="339" spans="1:6" ht="15.75" thickBot="1">
      <c r="A339" s="293"/>
      <c r="B339" s="293"/>
      <c r="C339" s="10" t="s">
        <v>25</v>
      </c>
      <c r="D339" s="92"/>
      <c r="E339" s="227"/>
      <c r="F339" s="228"/>
    </row>
    <row r="340" spans="1:6" ht="15.75" thickBot="1">
      <c r="A340" s="293"/>
      <c r="B340" s="293"/>
      <c r="C340" s="10" t="s">
        <v>26</v>
      </c>
      <c r="D340" s="92"/>
      <c r="E340" s="227"/>
      <c r="F340" s="228"/>
    </row>
    <row r="341" spans="1:6" ht="22.5" thickBot="1">
      <c r="A341" s="293"/>
      <c r="B341" s="293"/>
      <c r="C341" s="10" t="s">
        <v>27</v>
      </c>
      <c r="D341" s="92"/>
      <c r="E341" s="227"/>
      <c r="F341" s="228"/>
    </row>
    <row r="342" spans="1:6" ht="12.75" customHeight="1" thickBot="1">
      <c r="A342" s="294"/>
      <c r="B342" s="294"/>
      <c r="C342" s="10" t="s">
        <v>179</v>
      </c>
      <c r="D342" s="92">
        <v>100</v>
      </c>
      <c r="E342" s="92">
        <v>100</v>
      </c>
      <c r="F342" s="228">
        <v>1</v>
      </c>
    </row>
    <row r="343" spans="1:6" ht="15.75" thickBot="1">
      <c r="A343" s="313" t="s">
        <v>177</v>
      </c>
      <c r="B343" s="292" t="s">
        <v>214</v>
      </c>
      <c r="C343" s="53" t="s">
        <v>6</v>
      </c>
      <c r="D343" s="223">
        <v>50</v>
      </c>
      <c r="E343" s="245">
        <v>25</v>
      </c>
      <c r="F343" s="224">
        <v>0.5</v>
      </c>
    </row>
    <row r="344" spans="1:6" ht="22.5" thickBot="1">
      <c r="A344" s="314"/>
      <c r="B344" s="293"/>
      <c r="C344" s="10" t="s">
        <v>5</v>
      </c>
      <c r="D344" s="92"/>
      <c r="E344" s="227"/>
      <c r="F344" s="228"/>
    </row>
    <row r="345" spans="1:6" ht="15.75" thickBot="1">
      <c r="A345" s="314"/>
      <c r="B345" s="293"/>
      <c r="C345" s="10" t="s">
        <v>25</v>
      </c>
      <c r="D345" s="92"/>
      <c r="E345" s="227"/>
      <c r="F345" s="228"/>
    </row>
    <row r="346" spans="1:6" ht="15.75" thickBot="1">
      <c r="A346" s="314"/>
      <c r="B346" s="293"/>
      <c r="C346" s="10" t="s">
        <v>26</v>
      </c>
      <c r="D346" s="92"/>
      <c r="E346" s="227"/>
      <c r="F346" s="228"/>
    </row>
    <row r="347" spans="1:6" ht="22.5" thickBot="1">
      <c r="A347" s="314"/>
      <c r="B347" s="293"/>
      <c r="C347" s="10" t="s">
        <v>27</v>
      </c>
      <c r="D347" s="92"/>
      <c r="E347" s="227"/>
      <c r="F347" s="228"/>
    </row>
    <row r="348" spans="1:6" ht="12.75" customHeight="1" thickBot="1">
      <c r="A348" s="315"/>
      <c r="B348" s="294"/>
      <c r="C348" s="10" t="s">
        <v>179</v>
      </c>
      <c r="D348" s="92">
        <v>50</v>
      </c>
      <c r="E348" s="92">
        <v>25</v>
      </c>
      <c r="F348" s="228">
        <v>0.5</v>
      </c>
    </row>
    <row r="349" spans="1:6" ht="15.75" thickBot="1">
      <c r="A349" s="292" t="s">
        <v>129</v>
      </c>
      <c r="B349" s="292" t="s">
        <v>215</v>
      </c>
      <c r="C349" s="53" t="s">
        <v>6</v>
      </c>
      <c r="D349" s="223">
        <v>632.40133000000003</v>
      </c>
      <c r="E349" s="245">
        <v>632.40133000000003</v>
      </c>
      <c r="F349" s="224">
        <v>1</v>
      </c>
    </row>
    <row r="350" spans="1:6" ht="22.5" thickBot="1">
      <c r="A350" s="293"/>
      <c r="B350" s="293"/>
      <c r="C350" s="10" t="s">
        <v>5</v>
      </c>
      <c r="D350" s="92"/>
      <c r="E350" s="227"/>
      <c r="F350" s="228"/>
    </row>
    <row r="351" spans="1:6" ht="15.75" thickBot="1">
      <c r="A351" s="293"/>
      <c r="B351" s="293"/>
      <c r="C351" s="10" t="s">
        <v>25</v>
      </c>
      <c r="D351" s="92"/>
      <c r="E351" s="227"/>
      <c r="F351" s="228"/>
    </row>
    <row r="352" spans="1:6" ht="15.75" thickBot="1">
      <c r="A352" s="293"/>
      <c r="B352" s="293"/>
      <c r="C352" s="10" t="s">
        <v>26</v>
      </c>
      <c r="D352" s="89">
        <v>65.599999999999994</v>
      </c>
      <c r="E352" s="89">
        <v>65.599999999999994</v>
      </c>
      <c r="F352" s="228">
        <v>1</v>
      </c>
    </row>
    <row r="353" spans="1:6" ht="22.5" thickBot="1">
      <c r="A353" s="293"/>
      <c r="B353" s="293"/>
      <c r="C353" s="10" t="s">
        <v>27</v>
      </c>
      <c r="D353" s="89"/>
      <c r="E353" s="227"/>
      <c r="F353" s="228"/>
    </row>
    <row r="354" spans="1:6" ht="12.75" customHeight="1" thickBot="1">
      <c r="A354" s="294"/>
      <c r="B354" s="294"/>
      <c r="C354" s="10" t="s">
        <v>179</v>
      </c>
      <c r="D354" s="254">
        <v>566.80133000000001</v>
      </c>
      <c r="E354" s="254">
        <v>566.80133000000001</v>
      </c>
      <c r="F354" s="228">
        <v>1</v>
      </c>
    </row>
  </sheetData>
  <mergeCells count="122">
    <mergeCell ref="A349:A354"/>
    <mergeCell ref="B349:B354"/>
    <mergeCell ref="A319:A324"/>
    <mergeCell ref="B319:B324"/>
    <mergeCell ref="A325:A330"/>
    <mergeCell ref="B325:B330"/>
    <mergeCell ref="A331:A336"/>
    <mergeCell ref="B331:B336"/>
    <mergeCell ref="A337:A342"/>
    <mergeCell ref="B337:B342"/>
    <mergeCell ref="A343:A348"/>
    <mergeCell ref="B343:B348"/>
    <mergeCell ref="A289:A294"/>
    <mergeCell ref="B289:B294"/>
    <mergeCell ref="A295:A300"/>
    <mergeCell ref="B295:B300"/>
    <mergeCell ref="A301:A306"/>
    <mergeCell ref="B301:B306"/>
    <mergeCell ref="A307:A312"/>
    <mergeCell ref="B307:B312"/>
    <mergeCell ref="A313:A318"/>
    <mergeCell ref="B313:B318"/>
    <mergeCell ref="A259:A264"/>
    <mergeCell ref="B259:B264"/>
    <mergeCell ref="A265:A270"/>
    <mergeCell ref="B265:B270"/>
    <mergeCell ref="A271:A276"/>
    <mergeCell ref="B271:B276"/>
    <mergeCell ref="A277:A282"/>
    <mergeCell ref="B277:B282"/>
    <mergeCell ref="A283:A288"/>
    <mergeCell ref="B283:B288"/>
    <mergeCell ref="A229:A234"/>
    <mergeCell ref="B229:B234"/>
    <mergeCell ref="A235:A240"/>
    <mergeCell ref="B235:B240"/>
    <mergeCell ref="A241:A246"/>
    <mergeCell ref="B241:B246"/>
    <mergeCell ref="A247:A252"/>
    <mergeCell ref="B247:B252"/>
    <mergeCell ref="A253:A258"/>
    <mergeCell ref="B253:B258"/>
    <mergeCell ref="A199:A204"/>
    <mergeCell ref="B199:B204"/>
    <mergeCell ref="A205:A210"/>
    <mergeCell ref="B205:B210"/>
    <mergeCell ref="A211:A216"/>
    <mergeCell ref="B211:B216"/>
    <mergeCell ref="A217:A222"/>
    <mergeCell ref="B217:B222"/>
    <mergeCell ref="A223:A228"/>
    <mergeCell ref="B223:B228"/>
    <mergeCell ref="A169:A174"/>
    <mergeCell ref="B169:B174"/>
    <mergeCell ref="A175:A180"/>
    <mergeCell ref="B175:B180"/>
    <mergeCell ref="A181:A186"/>
    <mergeCell ref="B181:B186"/>
    <mergeCell ref="A187:A192"/>
    <mergeCell ref="B187:B192"/>
    <mergeCell ref="A193:A198"/>
    <mergeCell ref="B193:B198"/>
    <mergeCell ref="A139:A144"/>
    <mergeCell ref="B139:B144"/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A109:A114"/>
    <mergeCell ref="B109:B114"/>
    <mergeCell ref="A115:A120"/>
    <mergeCell ref="B115:B120"/>
    <mergeCell ref="A121:A126"/>
    <mergeCell ref="B121:B126"/>
    <mergeCell ref="A127:A132"/>
    <mergeCell ref="B127:B132"/>
    <mergeCell ref="A133:A138"/>
    <mergeCell ref="B133:B138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E2:F2"/>
    <mergeCell ref="D3:F3"/>
    <mergeCell ref="A8:A9"/>
    <mergeCell ref="B8:B9"/>
    <mergeCell ref="C8:C9"/>
    <mergeCell ref="D8:F8"/>
    <mergeCell ref="A11:B16"/>
    <mergeCell ref="A17:C17"/>
    <mergeCell ref="A18:A23"/>
    <mergeCell ref="B18:B23"/>
    <mergeCell ref="A6:F6"/>
    <mergeCell ref="A54:A59"/>
    <mergeCell ref="B54:B59"/>
    <mergeCell ref="A60:A65"/>
    <mergeCell ref="B60:B65"/>
    <mergeCell ref="A66:C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97:A102"/>
    <mergeCell ref="B97:B102"/>
    <mergeCell ref="A103:A108"/>
    <mergeCell ref="B103:B108"/>
  </mergeCells>
  <pageMargins left="0.23622047244094491" right="0.23622047244094491" top="0.74803149606299213" bottom="0.74803149606299213" header="0.31496062992125984" footer="0.31496062992125984"/>
  <pageSetup paperSize="9" scale="93" orientation="portrait" verticalDpi="0" r:id="rId1"/>
  <rowBreaks count="9" manualBreakCount="9">
    <brk id="35" max="5" man="1"/>
    <brk id="65" max="5" man="1"/>
    <brk id="108" max="5" man="1"/>
    <brk id="144" max="5" man="1"/>
    <brk id="180" max="5" man="1"/>
    <brk id="216" max="5" man="1"/>
    <brk id="252" max="5" man="1"/>
    <brk id="288" max="5" man="1"/>
    <brk id="3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tabSelected="1" view="pageBreakPreview" topLeftCell="A34" zoomScale="90" zoomScaleNormal="100" zoomScaleSheetLayoutView="90" workbookViewId="0">
      <selection activeCell="B75" sqref="B75"/>
    </sheetView>
  </sheetViews>
  <sheetFormatPr defaultRowHeight="15" outlineLevelRow="1"/>
  <cols>
    <col min="1" max="1" width="47.5703125" style="1" customWidth="1"/>
    <col min="2" max="2" width="91.42578125" customWidth="1"/>
  </cols>
  <sheetData>
    <row r="1" spans="1:5" ht="9" customHeight="1"/>
    <row r="2" spans="1:5" ht="15" customHeight="1">
      <c r="A2" s="316" t="s">
        <v>31</v>
      </c>
      <c r="B2" s="316"/>
      <c r="C2" s="98"/>
      <c r="D2" s="98"/>
      <c r="E2" s="98"/>
    </row>
    <row r="3" spans="1:5" ht="32.25" customHeight="1">
      <c r="A3" s="329" t="s">
        <v>486</v>
      </c>
      <c r="B3" s="329"/>
      <c r="D3" s="203"/>
    </row>
    <row r="4" spans="1:5" ht="15" customHeight="1">
      <c r="A4" s="317" t="s">
        <v>502</v>
      </c>
      <c r="B4" s="317"/>
      <c r="C4" s="99"/>
      <c r="D4" s="99"/>
      <c r="E4" s="99"/>
    </row>
    <row r="5" spans="1:5" ht="9" customHeight="1" thickBot="1">
      <c r="D5" s="11"/>
    </row>
    <row r="6" spans="1:5" ht="39" customHeight="1">
      <c r="A6" s="323" t="s">
        <v>485</v>
      </c>
      <c r="B6" s="324"/>
    </row>
    <row r="7" spans="1:5" ht="11.25" customHeight="1">
      <c r="A7" s="325"/>
      <c r="B7" s="326"/>
    </row>
    <row r="8" spans="1:5" ht="25.5" customHeight="1" thickBot="1">
      <c r="A8" s="327" t="s">
        <v>469</v>
      </c>
      <c r="B8" s="328"/>
    </row>
    <row r="9" spans="1:5" ht="22.5" customHeight="1" thickBot="1">
      <c r="A9" s="321" t="s">
        <v>29</v>
      </c>
      <c r="B9" s="322"/>
    </row>
    <row r="10" spans="1:5" ht="31.5" customHeight="1" thickBot="1">
      <c r="A10" s="319" t="s">
        <v>401</v>
      </c>
      <c r="B10" s="320"/>
    </row>
    <row r="11" spans="1:5" ht="48" customHeight="1" thickBot="1">
      <c r="A11" s="151" t="s">
        <v>418</v>
      </c>
      <c r="B11" s="197" t="s">
        <v>503</v>
      </c>
    </row>
    <row r="12" spans="1:5" ht="39" customHeight="1" thickBot="1">
      <c r="A12" s="150" t="s">
        <v>419</v>
      </c>
      <c r="B12" s="197" t="s">
        <v>504</v>
      </c>
    </row>
    <row r="13" spans="1:5" ht="43.5" customHeight="1" thickBot="1">
      <c r="A13" s="151" t="s">
        <v>420</v>
      </c>
      <c r="B13" s="199" t="s">
        <v>505</v>
      </c>
    </row>
    <row r="14" spans="1:5" ht="30.75" hidden="1" customHeight="1" outlineLevel="1" thickBot="1">
      <c r="A14" s="151" t="s">
        <v>421</v>
      </c>
      <c r="B14" s="199" t="s">
        <v>506</v>
      </c>
    </row>
    <row r="15" spans="1:5" ht="41.25" hidden="1" customHeight="1" outlineLevel="1" thickBot="1">
      <c r="A15" s="151" t="s">
        <v>422</v>
      </c>
      <c r="B15" s="199" t="s">
        <v>507</v>
      </c>
    </row>
    <row r="16" spans="1:5" ht="30" customHeight="1" collapsed="1" thickBot="1">
      <c r="A16" s="319" t="s">
        <v>468</v>
      </c>
      <c r="B16" s="320"/>
    </row>
    <row r="17" spans="1:2" ht="47.25" customHeight="1" thickBot="1">
      <c r="A17" s="179" t="s">
        <v>423</v>
      </c>
      <c r="B17" s="255" t="s">
        <v>507</v>
      </c>
    </row>
    <row r="18" spans="1:2" ht="29.25" customHeight="1" thickBot="1">
      <c r="A18" s="319" t="s">
        <v>467</v>
      </c>
      <c r="B18" s="320"/>
    </row>
    <row r="19" spans="1:2" ht="47.25" customHeight="1" thickBot="1">
      <c r="A19" s="150" t="s">
        <v>428</v>
      </c>
      <c r="B19" s="199" t="s">
        <v>508</v>
      </c>
    </row>
    <row r="20" spans="1:2" ht="21" customHeight="1" thickBot="1">
      <c r="A20" s="321" t="s">
        <v>30</v>
      </c>
      <c r="B20" s="322"/>
    </row>
    <row r="21" spans="1:2" ht="31.5" customHeight="1" thickBot="1">
      <c r="A21" s="319" t="s">
        <v>267</v>
      </c>
      <c r="B21" s="320"/>
    </row>
    <row r="22" spans="1:2" ht="40.5" customHeight="1" thickBot="1">
      <c r="A22" s="150" t="s">
        <v>262</v>
      </c>
      <c r="B22" s="198" t="s">
        <v>509</v>
      </c>
    </row>
    <row r="23" spans="1:2" ht="37.5" customHeight="1" thickBot="1">
      <c r="A23" s="150" t="s">
        <v>263</v>
      </c>
      <c r="B23" s="198" t="s">
        <v>510</v>
      </c>
    </row>
    <row r="24" spans="1:2" ht="37.5" customHeight="1" thickBot="1">
      <c r="A24" s="150" t="s">
        <v>264</v>
      </c>
      <c r="B24" s="198" t="s">
        <v>511</v>
      </c>
    </row>
    <row r="25" spans="1:2" ht="37.5" customHeight="1" thickBot="1">
      <c r="A25" s="150" t="s">
        <v>512</v>
      </c>
      <c r="B25" s="197" t="s">
        <v>513</v>
      </c>
    </row>
    <row r="26" spans="1:2" ht="34.5" customHeight="1" thickBot="1">
      <c r="A26" s="150" t="s">
        <v>266</v>
      </c>
      <c r="B26" s="198" t="s">
        <v>514</v>
      </c>
    </row>
    <row r="27" spans="1:2" ht="37.5" customHeight="1" thickBot="1">
      <c r="A27" s="319" t="s">
        <v>268</v>
      </c>
      <c r="B27" s="320"/>
    </row>
    <row r="28" spans="1:2" ht="38.25" customHeight="1" thickBot="1">
      <c r="A28" s="151" t="s">
        <v>472</v>
      </c>
      <c r="B28" s="179" t="s">
        <v>515</v>
      </c>
    </row>
    <row r="29" spans="1:2" ht="45.75" customHeight="1" thickBot="1">
      <c r="A29" s="150" t="s">
        <v>471</v>
      </c>
      <c r="B29" s="179" t="s">
        <v>473</v>
      </c>
    </row>
    <row r="30" spans="1:2" ht="43.5" customHeight="1" thickBot="1">
      <c r="A30" s="150" t="s">
        <v>470</v>
      </c>
      <c r="B30" s="198" t="s">
        <v>516</v>
      </c>
    </row>
    <row r="31" spans="1:2" ht="29.25" customHeight="1" thickBot="1">
      <c r="A31" s="150" t="s">
        <v>270</v>
      </c>
      <c r="B31" s="198" t="s">
        <v>517</v>
      </c>
    </row>
    <row r="32" spans="1:2" ht="37.5" customHeight="1" thickBot="1">
      <c r="A32" s="150" t="s">
        <v>271</v>
      </c>
      <c r="B32" s="197" t="s">
        <v>518</v>
      </c>
    </row>
    <row r="33" spans="1:2" ht="36.75" customHeight="1" thickBot="1">
      <c r="A33" s="319" t="s">
        <v>272</v>
      </c>
      <c r="B33" s="320"/>
    </row>
    <row r="34" spans="1:2" ht="40.5" customHeight="1" thickBot="1">
      <c r="A34" s="150" t="s">
        <v>273</v>
      </c>
      <c r="B34" s="197" t="s">
        <v>519</v>
      </c>
    </row>
    <row r="35" spans="1:2" ht="33.75" customHeight="1" thickBot="1">
      <c r="A35" s="150" t="s">
        <v>274</v>
      </c>
      <c r="B35" s="198" t="s">
        <v>520</v>
      </c>
    </row>
    <row r="36" spans="1:2" ht="52.5" customHeight="1" thickBot="1">
      <c r="A36" s="150" t="s">
        <v>275</v>
      </c>
      <c r="B36" s="198" t="s">
        <v>521</v>
      </c>
    </row>
    <row r="37" spans="1:2" ht="37.5" customHeight="1" thickBot="1">
      <c r="A37" s="150" t="s">
        <v>293</v>
      </c>
      <c r="B37" s="198" t="s">
        <v>522</v>
      </c>
    </row>
    <row r="38" spans="1:2" ht="81.75" customHeight="1" thickBot="1">
      <c r="A38" s="150" t="s">
        <v>276</v>
      </c>
      <c r="B38" s="198" t="s">
        <v>506</v>
      </c>
    </row>
    <row r="39" spans="1:2" ht="39.75" customHeight="1" thickBot="1">
      <c r="A39" s="152" t="s">
        <v>523</v>
      </c>
      <c r="B39" s="197" t="s">
        <v>524</v>
      </c>
    </row>
    <row r="40" spans="1:2" ht="31.5" customHeight="1" thickBot="1">
      <c r="A40" s="152" t="s">
        <v>525</v>
      </c>
      <c r="B40" s="197" t="s">
        <v>507</v>
      </c>
    </row>
    <row r="41" spans="1:2" ht="32.25" customHeight="1" thickBot="1">
      <c r="A41" s="150" t="s">
        <v>526</v>
      </c>
      <c r="B41" s="197" t="s">
        <v>294</v>
      </c>
    </row>
    <row r="42" spans="1:2" ht="31.5" customHeight="1" thickBot="1">
      <c r="A42" s="150" t="s">
        <v>527</v>
      </c>
      <c r="B42" s="198" t="s">
        <v>528</v>
      </c>
    </row>
    <row r="43" spans="1:2" ht="45.75" customHeight="1" thickBot="1">
      <c r="A43" s="150" t="s">
        <v>529</v>
      </c>
      <c r="B43" s="197" t="s">
        <v>207</v>
      </c>
    </row>
    <row r="44" spans="1:2" ht="31.5" customHeight="1" thickBot="1">
      <c r="A44" s="150" t="s">
        <v>530</v>
      </c>
      <c r="B44" s="197" t="s">
        <v>295</v>
      </c>
    </row>
    <row r="45" spans="1:2" ht="31.5" customHeight="1" thickBot="1">
      <c r="A45" s="150" t="s">
        <v>531</v>
      </c>
      <c r="B45" s="197" t="s">
        <v>296</v>
      </c>
    </row>
    <row r="46" spans="1:2" ht="43.5" customHeight="1" thickBot="1">
      <c r="A46" s="150" t="s">
        <v>532</v>
      </c>
      <c r="B46" s="197" t="s">
        <v>297</v>
      </c>
    </row>
    <row r="47" spans="1:2" ht="28.5" customHeight="1" thickBot="1">
      <c r="A47" s="150" t="s">
        <v>533</v>
      </c>
      <c r="B47" s="197" t="s">
        <v>534</v>
      </c>
    </row>
    <row r="48" spans="1:2" ht="42.75" customHeight="1" thickBot="1">
      <c r="A48" s="150" t="s">
        <v>535</v>
      </c>
      <c r="B48" s="197" t="s">
        <v>536</v>
      </c>
    </row>
    <row r="49" spans="1:2" ht="35.25" customHeight="1" thickBot="1">
      <c r="A49" s="150" t="s">
        <v>537</v>
      </c>
      <c r="B49" s="197" t="s">
        <v>483</v>
      </c>
    </row>
    <row r="50" spans="1:2" ht="36.75" customHeight="1" thickBot="1">
      <c r="A50" s="150" t="s">
        <v>538</v>
      </c>
      <c r="B50" s="197" t="s">
        <v>539</v>
      </c>
    </row>
    <row r="51" spans="1:2" ht="36" customHeight="1" thickBot="1">
      <c r="A51" s="152" t="s">
        <v>540</v>
      </c>
      <c r="B51" s="197" t="s">
        <v>541</v>
      </c>
    </row>
    <row r="52" spans="1:2" ht="49.5" customHeight="1" thickBot="1">
      <c r="A52" s="152" t="s">
        <v>542</v>
      </c>
      <c r="B52" s="197" t="s">
        <v>543</v>
      </c>
    </row>
    <row r="53" spans="1:2" ht="27.75" customHeight="1" thickBot="1">
      <c r="A53" s="319" t="s">
        <v>278</v>
      </c>
      <c r="B53" s="320"/>
    </row>
    <row r="54" spans="1:2" ht="27.75" customHeight="1" thickBot="1">
      <c r="A54" s="150" t="s">
        <v>279</v>
      </c>
      <c r="B54" s="197" t="s">
        <v>305</v>
      </c>
    </row>
    <row r="55" spans="1:2" ht="35.25" customHeight="1" thickBot="1">
      <c r="A55" s="150" t="s">
        <v>280</v>
      </c>
      <c r="B55" s="197" t="s">
        <v>544</v>
      </c>
    </row>
    <row r="56" spans="1:2" ht="27.75" customHeight="1" thickBot="1">
      <c r="A56" s="150" t="s">
        <v>281</v>
      </c>
      <c r="B56" s="197" t="s">
        <v>306</v>
      </c>
    </row>
    <row r="57" spans="1:2" ht="34.5" customHeight="1" thickBot="1">
      <c r="A57" s="150" t="s">
        <v>282</v>
      </c>
      <c r="B57" s="197" t="s">
        <v>545</v>
      </c>
    </row>
    <row r="58" spans="1:2" ht="27.75" customHeight="1" thickBot="1">
      <c r="A58" s="150" t="s">
        <v>283</v>
      </c>
      <c r="B58" s="197" t="s">
        <v>299</v>
      </c>
    </row>
    <row r="59" spans="1:2" ht="30.75" customHeight="1" thickBot="1">
      <c r="A59" s="150" t="s">
        <v>284</v>
      </c>
      <c r="B59" s="197" t="s">
        <v>545</v>
      </c>
    </row>
    <row r="60" spans="1:2" ht="83.25" customHeight="1" thickBot="1">
      <c r="A60" s="150" t="s">
        <v>285</v>
      </c>
      <c r="B60" s="197" t="s">
        <v>300</v>
      </c>
    </row>
    <row r="61" spans="1:2" ht="66" customHeight="1" thickBot="1">
      <c r="A61" s="150" t="s">
        <v>286</v>
      </c>
      <c r="B61" s="197" t="s">
        <v>301</v>
      </c>
    </row>
    <row r="62" spans="1:2" ht="38.25" customHeight="1" thickBot="1">
      <c r="A62" s="319" t="s">
        <v>379</v>
      </c>
      <c r="B62" s="320"/>
    </row>
    <row r="63" spans="1:2" ht="32.25" customHeight="1" thickBot="1">
      <c r="A63" s="150" t="s">
        <v>287</v>
      </c>
      <c r="B63" s="197" t="s">
        <v>302</v>
      </c>
    </row>
    <row r="64" spans="1:2" ht="31.5" customHeight="1" thickBot="1">
      <c r="A64" s="150" t="s">
        <v>546</v>
      </c>
      <c r="B64" s="197" t="s">
        <v>547</v>
      </c>
    </row>
    <row r="65" spans="1:2" ht="31.5" customHeight="1" thickBot="1">
      <c r="A65" s="150" t="s">
        <v>288</v>
      </c>
      <c r="B65" s="197" t="s">
        <v>302</v>
      </c>
    </row>
    <row r="66" spans="1:2" ht="32.25" customHeight="1" thickBot="1">
      <c r="A66" s="150" t="s">
        <v>289</v>
      </c>
      <c r="B66" s="197" t="s">
        <v>303</v>
      </c>
    </row>
    <row r="67" spans="1:2" ht="37.5" customHeight="1" thickBot="1">
      <c r="A67" s="150" t="s">
        <v>290</v>
      </c>
      <c r="B67" s="198" t="s">
        <v>548</v>
      </c>
    </row>
    <row r="69" spans="1:2" ht="15.75">
      <c r="A69" s="318" t="s">
        <v>593</v>
      </c>
      <c r="B69" s="318"/>
    </row>
    <row r="70" spans="1:2" ht="15.75">
      <c r="A70" s="318" t="s">
        <v>304</v>
      </c>
      <c r="B70" s="318"/>
    </row>
  </sheetData>
  <mergeCells count="18">
    <mergeCell ref="A70:B70"/>
    <mergeCell ref="A27:B27"/>
    <mergeCell ref="A33:B33"/>
    <mergeCell ref="A53:B53"/>
    <mergeCell ref="A62:B62"/>
    <mergeCell ref="A2:B2"/>
    <mergeCell ref="A4:B4"/>
    <mergeCell ref="A69:B69"/>
    <mergeCell ref="A21:B21"/>
    <mergeCell ref="A9:B9"/>
    <mergeCell ref="A20:B20"/>
    <mergeCell ref="A6:B6"/>
    <mergeCell ref="A7:B7"/>
    <mergeCell ref="A8:B8"/>
    <mergeCell ref="A10:B10"/>
    <mergeCell ref="A16:B16"/>
    <mergeCell ref="A18:B18"/>
    <mergeCell ref="A3:B3"/>
  </mergeCells>
  <pageMargins left="0.51181102362204722" right="0.51181102362204722" top="0.55118110236220474" bottom="0.55118110236220474" header="0.31496062992125984" footer="0.31496062992125984"/>
  <pageSetup paperSize="9" scale="66" orientation="portrait" verticalDpi="0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O79"/>
  <sheetViews>
    <sheetView view="pageBreakPreview" topLeftCell="A69" zoomScale="60" zoomScaleNormal="100" workbookViewId="0">
      <selection activeCell="F57" sqref="F57"/>
    </sheetView>
  </sheetViews>
  <sheetFormatPr defaultRowHeight="15" outlineLevelRow="1" outlineLevelCol="1"/>
  <cols>
    <col min="1" max="1" width="41.42578125" style="148" customWidth="1"/>
    <col min="2" max="4" width="8.85546875" customWidth="1"/>
    <col min="5" max="5" width="10.5703125" customWidth="1"/>
    <col min="6" max="6" width="8.85546875" customWidth="1"/>
    <col min="7" max="7" width="9.140625" customWidth="1"/>
    <col min="8" max="10" width="8.85546875" customWidth="1"/>
    <col min="11" max="13" width="8.85546875" hidden="1" customWidth="1" outlineLevel="1"/>
    <col min="14" max="14" width="9.140625" collapsed="1"/>
  </cols>
  <sheetData>
    <row r="1" spans="1:13">
      <c r="A1" s="1"/>
      <c r="B1" s="1"/>
      <c r="C1" s="1"/>
      <c r="D1" s="1"/>
      <c r="E1" s="1"/>
      <c r="F1" s="1"/>
      <c r="G1" s="1"/>
      <c r="I1" s="330"/>
      <c r="J1" s="330"/>
      <c r="K1" s="330"/>
    </row>
    <row r="2" spans="1:13">
      <c r="A2" s="1"/>
      <c r="B2" s="1"/>
      <c r="C2" s="1"/>
      <c r="D2" s="1"/>
      <c r="E2" s="1"/>
      <c r="F2" s="330" t="s">
        <v>463</v>
      </c>
      <c r="G2" s="330"/>
      <c r="H2" s="330"/>
      <c r="I2" s="330"/>
      <c r="J2" s="330"/>
    </row>
    <row r="3" spans="1:13">
      <c r="A3" s="1"/>
      <c r="B3" s="1"/>
      <c r="C3" s="1"/>
      <c r="D3" s="1"/>
      <c r="E3" s="1"/>
      <c r="F3" s="330" t="s">
        <v>464</v>
      </c>
      <c r="G3" s="330"/>
      <c r="H3" s="330"/>
      <c r="I3" s="330"/>
      <c r="J3" s="330"/>
    </row>
    <row r="4" spans="1:13">
      <c r="A4" s="1"/>
      <c r="B4" s="1"/>
      <c r="C4" s="1"/>
      <c r="D4" s="1"/>
      <c r="E4" s="1"/>
      <c r="F4" s="330" t="s">
        <v>480</v>
      </c>
      <c r="G4" s="330"/>
      <c r="H4" s="330"/>
      <c r="I4" s="330"/>
      <c r="J4" s="330"/>
    </row>
    <row r="5" spans="1:13" ht="31.5" customHeight="1">
      <c r="A5" s="1"/>
      <c r="B5" s="1"/>
      <c r="C5" s="1"/>
      <c r="D5" s="1"/>
      <c r="E5" s="1"/>
      <c r="F5" s="182"/>
      <c r="G5" s="181"/>
      <c r="H5" s="180"/>
      <c r="I5" s="330" t="s">
        <v>466</v>
      </c>
      <c r="J5" s="330"/>
    </row>
    <row r="6" spans="1:13" ht="33.75" customHeight="1" thickBot="1">
      <c r="A6" s="281" t="s">
        <v>309</v>
      </c>
      <c r="B6" s="281"/>
      <c r="C6" s="281"/>
      <c r="D6" s="281"/>
      <c r="E6" s="281"/>
      <c r="F6" s="281"/>
      <c r="G6" s="281"/>
      <c r="H6" s="281"/>
      <c r="I6" s="281"/>
      <c r="J6" s="281"/>
      <c r="K6" s="117"/>
      <c r="L6" s="117"/>
      <c r="M6" s="117"/>
    </row>
    <row r="7" spans="1:13" ht="26.25" customHeight="1" thickBot="1">
      <c r="A7" s="87" t="s">
        <v>33</v>
      </c>
      <c r="B7" s="333" t="s">
        <v>307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5"/>
    </row>
    <row r="8" spans="1:13" ht="15.75" thickBot="1">
      <c r="A8" s="88" t="s">
        <v>34</v>
      </c>
      <c r="B8" s="336" t="s">
        <v>308</v>
      </c>
      <c r="C8" s="337"/>
      <c r="D8" s="338"/>
      <c r="E8" s="336" t="s">
        <v>317</v>
      </c>
      <c r="F8" s="337"/>
      <c r="G8" s="338"/>
      <c r="H8" s="336" t="s">
        <v>318</v>
      </c>
      <c r="I8" s="337"/>
      <c r="J8" s="338"/>
      <c r="K8" s="336" t="s">
        <v>35</v>
      </c>
      <c r="L8" s="337"/>
      <c r="M8" s="338"/>
    </row>
    <row r="9" spans="1:13" ht="24" customHeight="1" thickBot="1">
      <c r="A9" s="149"/>
      <c r="B9" s="15" t="s">
        <v>36</v>
      </c>
      <c r="C9" s="15" t="s">
        <v>37</v>
      </c>
      <c r="D9" s="16" t="s">
        <v>38</v>
      </c>
      <c r="E9" s="15" t="s">
        <v>36</v>
      </c>
      <c r="F9" s="15" t="s">
        <v>37</v>
      </c>
      <c r="G9" s="48" t="s">
        <v>38</v>
      </c>
      <c r="H9" s="48" t="s">
        <v>36</v>
      </c>
      <c r="I9" s="48" t="s">
        <v>37</v>
      </c>
      <c r="J9" s="57" t="s">
        <v>38</v>
      </c>
      <c r="K9" s="64" t="s">
        <v>36</v>
      </c>
      <c r="L9" s="64" t="s">
        <v>37</v>
      </c>
      <c r="M9" s="57" t="s">
        <v>38</v>
      </c>
    </row>
    <row r="10" spans="1:13" ht="15.75" thickBot="1">
      <c r="A10" s="118">
        <v>1</v>
      </c>
      <c r="B10" s="4">
        <v>2</v>
      </c>
      <c r="C10" s="4">
        <v>3</v>
      </c>
      <c r="D10" s="4">
        <v>4</v>
      </c>
      <c r="E10" s="62"/>
      <c r="F10" s="4">
        <v>6</v>
      </c>
      <c r="G10" s="47">
        <v>7</v>
      </c>
      <c r="H10" s="47">
        <v>8</v>
      </c>
      <c r="I10" s="47">
        <v>9</v>
      </c>
      <c r="J10" s="18">
        <v>10</v>
      </c>
      <c r="K10" s="61">
        <v>8</v>
      </c>
      <c r="L10" s="61">
        <v>9</v>
      </c>
      <c r="M10" s="18">
        <v>10</v>
      </c>
    </row>
    <row r="11" spans="1:13" ht="51.75" customHeight="1" thickBot="1">
      <c r="A11" s="130" t="s">
        <v>429</v>
      </c>
      <c r="B11" s="183">
        <f>B13+B18+B20+B23+B30+B37+B59+B69</f>
        <v>37901.25</v>
      </c>
      <c r="C11" s="183">
        <f>C13+C18+C20+C23+C30+C37+C59+C69</f>
        <v>36593.83</v>
      </c>
      <c r="D11" s="184">
        <f>C11/B11</f>
        <v>0.96550456779129978</v>
      </c>
      <c r="E11" s="183">
        <f>E13+E18+E20+E23+E30+E37+E59+E69</f>
        <v>54730.592000000004</v>
      </c>
      <c r="F11" s="183">
        <f>F13+F18+F20+F23+F30+F37+F59+F69</f>
        <v>54341.262999999999</v>
      </c>
      <c r="G11" s="184">
        <f>F11/E11</f>
        <v>0.99288644639546375</v>
      </c>
      <c r="H11" s="153">
        <f>H13+H18+H20+H23+H30+H37+H59+H69</f>
        <v>74205.168910000008</v>
      </c>
      <c r="I11" s="153">
        <f>I13+I18+I20+I23+I30+I37+I59+I69</f>
        <v>72189.907689999993</v>
      </c>
      <c r="J11" s="154">
        <f>I11/H11</f>
        <v>0.97284203715721973</v>
      </c>
      <c r="K11" s="129"/>
      <c r="L11" s="129"/>
      <c r="M11" s="130"/>
    </row>
    <row r="12" spans="1:13" ht="15.75" outlineLevel="1" thickBot="1">
      <c r="A12" s="347" t="s">
        <v>29</v>
      </c>
      <c r="B12" s="348"/>
      <c r="C12" s="348"/>
      <c r="D12" s="348"/>
      <c r="E12" s="348"/>
      <c r="F12" s="348"/>
      <c r="G12" s="348"/>
      <c r="H12" s="348"/>
      <c r="I12" s="348"/>
      <c r="J12" s="349"/>
      <c r="K12" s="68"/>
      <c r="L12" s="69"/>
      <c r="M12" s="70"/>
    </row>
    <row r="13" spans="1:13" ht="51" customHeight="1" outlineLevel="1" thickBot="1">
      <c r="A13" s="142" t="s">
        <v>424</v>
      </c>
      <c r="B13" s="125">
        <f>SUM(B14:B17)</f>
        <v>415.48</v>
      </c>
      <c r="C13" s="125">
        <f>SUM(C14:C17)</f>
        <v>415.48</v>
      </c>
      <c r="D13" s="127">
        <f>C13/B13</f>
        <v>1</v>
      </c>
      <c r="E13" s="128">
        <f>SUM(E14:E17)</f>
        <v>6939.1980000000003</v>
      </c>
      <c r="F13" s="128">
        <f>SUM(F14:F17)</f>
        <v>6939.1989999999996</v>
      </c>
      <c r="G13" s="127">
        <f>F13/E13</f>
        <v>1.0000001441088724</v>
      </c>
      <c r="H13" s="208">
        <f>SUM(H14:H17)</f>
        <v>17288.169750000001</v>
      </c>
      <c r="I13" s="208">
        <f>SUM(I14:I17)</f>
        <v>17288.172740000002</v>
      </c>
      <c r="J13" s="209">
        <f>I13/H13</f>
        <v>1.0000001729506387</v>
      </c>
      <c r="K13" s="123"/>
      <c r="L13" s="124"/>
      <c r="M13" s="124"/>
    </row>
    <row r="14" spans="1:13" ht="53.25" customHeight="1" outlineLevel="1" thickBot="1">
      <c r="A14" s="144" t="s">
        <v>418</v>
      </c>
      <c r="B14" s="90">
        <v>415.48</v>
      </c>
      <c r="C14" s="90">
        <v>415.48</v>
      </c>
      <c r="D14" s="91">
        <f>C14/B14</f>
        <v>1</v>
      </c>
      <c r="E14" s="24">
        <v>958.68</v>
      </c>
      <c r="F14" s="157">
        <v>958.68899999999996</v>
      </c>
      <c r="G14" s="147">
        <f>F14/E14</f>
        <v>1.000009387908374</v>
      </c>
      <c r="H14" s="157">
        <f>'5.Оп.отч.испол.пл.реал.МП'!D24</f>
        <v>766.28601000000003</v>
      </c>
      <c r="I14" s="157">
        <f>'5.Оп.отч.испол.пл.реал.МП'!E24</f>
        <v>766.28899999999999</v>
      </c>
      <c r="J14" s="147">
        <f>I14/H14</f>
        <v>1.0000039019373457</v>
      </c>
      <c r="K14" s="67"/>
      <c r="L14" s="63"/>
      <c r="M14" s="63"/>
    </row>
    <row r="15" spans="1:13" ht="44.25" customHeight="1" outlineLevel="1" thickBot="1">
      <c r="A15" s="145" t="s">
        <v>419</v>
      </c>
      <c r="B15" s="89">
        <v>0</v>
      </c>
      <c r="C15" s="89">
        <v>0</v>
      </c>
      <c r="D15" s="91">
        <v>0</v>
      </c>
      <c r="E15" s="156">
        <v>62.898000000000003</v>
      </c>
      <c r="F15" s="89">
        <v>62.89</v>
      </c>
      <c r="G15" s="147">
        <f t="shared" ref="G15:G17" si="0">F15/E15</f>
        <v>0.99987280994626215</v>
      </c>
      <c r="H15" s="157">
        <f>'5.Оп.отч.испол.пл.реал.МП'!D30</f>
        <v>44.141390000000001</v>
      </c>
      <c r="I15" s="157">
        <f>'5.Оп.отч.испол.пл.реал.МП'!E30</f>
        <v>44.141390000000001</v>
      </c>
      <c r="J15" s="147">
        <f t="shared" ref="J15:J16" si="1">I15/H15</f>
        <v>1</v>
      </c>
      <c r="K15" s="67"/>
      <c r="L15" s="63"/>
      <c r="M15" s="63"/>
    </row>
    <row r="16" spans="1:13" ht="56.25" customHeight="1" outlineLevel="1" thickBot="1">
      <c r="A16" s="144" t="s">
        <v>420</v>
      </c>
      <c r="B16" s="24">
        <v>0</v>
      </c>
      <c r="C16" s="24">
        <v>0</v>
      </c>
      <c r="D16" s="91">
        <v>0</v>
      </c>
      <c r="E16" s="24">
        <v>0</v>
      </c>
      <c r="F16" s="24">
        <v>0</v>
      </c>
      <c r="G16" s="147">
        <v>0</v>
      </c>
      <c r="H16" s="157">
        <f>'5.Оп.отч.испол.пл.реал.МП'!D36</f>
        <v>16477.74235</v>
      </c>
      <c r="I16" s="157">
        <f>'5.Оп.отч.испол.пл.реал.МП'!E36</f>
        <v>16477.74235</v>
      </c>
      <c r="J16" s="147">
        <f t="shared" si="1"/>
        <v>1</v>
      </c>
      <c r="K16" s="119"/>
      <c r="L16" s="85"/>
      <c r="M16" s="85"/>
    </row>
    <row r="17" spans="1:15" ht="38.25" customHeight="1" outlineLevel="1" thickBot="1">
      <c r="A17" s="144" t="s">
        <v>421</v>
      </c>
      <c r="B17" s="89">
        <v>0</v>
      </c>
      <c r="C17" s="89">
        <v>0</v>
      </c>
      <c r="D17" s="91">
        <v>0</v>
      </c>
      <c r="E17" s="24">
        <v>5917.62</v>
      </c>
      <c r="F17" s="24">
        <v>5917.62</v>
      </c>
      <c r="G17" s="147">
        <f t="shared" si="0"/>
        <v>1</v>
      </c>
      <c r="H17" s="90">
        <v>0</v>
      </c>
      <c r="I17" s="24">
        <v>0</v>
      </c>
      <c r="J17" s="147">
        <v>0</v>
      </c>
      <c r="K17" s="119"/>
      <c r="L17" s="85"/>
      <c r="M17" s="85"/>
    </row>
    <row r="18" spans="1:15" ht="36.75" customHeight="1" outlineLevel="1" thickBot="1">
      <c r="A18" s="146" t="s">
        <v>425</v>
      </c>
      <c r="B18" s="143">
        <f>B19</f>
        <v>0</v>
      </c>
      <c r="C18" s="143">
        <f>C19</f>
        <v>0</v>
      </c>
      <c r="D18" s="127">
        <v>0</v>
      </c>
      <c r="E18" s="155">
        <f t="shared" ref="E18:I18" si="2">E19</f>
        <v>7477.29</v>
      </c>
      <c r="F18" s="155">
        <f t="shared" si="2"/>
        <v>7477.29</v>
      </c>
      <c r="G18" s="127">
        <f>F18/E18</f>
        <v>1</v>
      </c>
      <c r="H18" s="155">
        <f t="shared" si="2"/>
        <v>0</v>
      </c>
      <c r="I18" s="155">
        <f t="shared" si="2"/>
        <v>0</v>
      </c>
      <c r="J18" s="207">
        <v>0</v>
      </c>
      <c r="K18" s="123"/>
      <c r="L18" s="124"/>
      <c r="M18" s="124"/>
    </row>
    <row r="19" spans="1:15" ht="51.75" customHeight="1" outlineLevel="1" thickBot="1">
      <c r="A19" s="144" t="s">
        <v>423</v>
      </c>
      <c r="B19" s="24">
        <v>0</v>
      </c>
      <c r="C19" s="24">
        <v>0</v>
      </c>
      <c r="D19" s="91">
        <v>0</v>
      </c>
      <c r="E19" s="20">
        <v>7477.29</v>
      </c>
      <c r="F19" s="20">
        <v>7477.29</v>
      </c>
      <c r="G19" s="91">
        <f t="shared" ref="G19" si="3">F19/E19</f>
        <v>1</v>
      </c>
      <c r="H19" s="24">
        <f>'5.Оп.отч.испол.пл.реал.МП'!D48</f>
        <v>0</v>
      </c>
      <c r="I19" s="24">
        <f>'5.Оп.отч.испол.пл.реал.МП'!E48</f>
        <v>0</v>
      </c>
      <c r="J19" s="147">
        <v>0</v>
      </c>
      <c r="K19" s="67"/>
      <c r="L19" s="63"/>
      <c r="M19" s="63"/>
    </row>
    <row r="20" spans="1:15" ht="54.75" customHeight="1" outlineLevel="1" thickBot="1">
      <c r="A20" s="146" t="s">
        <v>426</v>
      </c>
      <c r="B20" s="143">
        <f>B21</f>
        <v>0</v>
      </c>
      <c r="C20" s="143">
        <f>C21</f>
        <v>0</v>
      </c>
      <c r="D20" s="143">
        <v>0</v>
      </c>
      <c r="E20" s="143">
        <f t="shared" ref="E20" si="4">E21</f>
        <v>0</v>
      </c>
      <c r="F20" s="143">
        <f t="shared" ref="F20" si="5">F21</f>
        <v>0</v>
      </c>
      <c r="G20" s="127">
        <v>0</v>
      </c>
      <c r="H20" s="155">
        <f t="shared" ref="H20:I20" si="6">H21</f>
        <v>14519.974129999999</v>
      </c>
      <c r="I20" s="155">
        <f t="shared" si="6"/>
        <v>14519.974129999999</v>
      </c>
      <c r="J20" s="209">
        <f>I20/H20</f>
        <v>1</v>
      </c>
      <c r="K20" s="123"/>
      <c r="L20" s="124"/>
      <c r="M20" s="124"/>
    </row>
    <row r="21" spans="1:15" ht="54" customHeight="1" outlineLevel="1" thickBot="1">
      <c r="A21" s="145" t="s">
        <v>428</v>
      </c>
      <c r="B21" s="89">
        <v>0</v>
      </c>
      <c r="C21" s="89">
        <v>0</v>
      </c>
      <c r="D21" s="91">
        <v>0</v>
      </c>
      <c r="E21" s="121">
        <v>0</v>
      </c>
      <c r="F21" s="89">
        <v>0</v>
      </c>
      <c r="G21" s="147">
        <v>0</v>
      </c>
      <c r="H21" s="157">
        <f>'5.Оп.отч.испол.пл.реал.МП'!D60</f>
        <v>14519.974129999999</v>
      </c>
      <c r="I21" s="157">
        <f>'5.Оп.отч.испол.пл.реал.МП'!E60</f>
        <v>14519.974129999999</v>
      </c>
      <c r="J21" s="147">
        <f>I21/H21</f>
        <v>1</v>
      </c>
      <c r="K21" s="67"/>
      <c r="L21" s="63"/>
      <c r="M21" s="63"/>
    </row>
    <row r="22" spans="1:15" ht="15.75" thickBot="1">
      <c r="A22" s="273" t="s">
        <v>30</v>
      </c>
      <c r="B22" s="274"/>
      <c r="C22" s="274"/>
      <c r="D22" s="274"/>
      <c r="E22" s="274"/>
      <c r="F22" s="274"/>
      <c r="G22" s="274"/>
      <c r="H22" s="274"/>
      <c r="I22" s="274"/>
      <c r="J22" s="275"/>
      <c r="K22" s="68"/>
      <c r="L22" s="69"/>
      <c r="M22" s="70"/>
    </row>
    <row r="23" spans="1:15">
      <c r="A23" s="142" t="s">
        <v>39</v>
      </c>
      <c r="B23" s="341">
        <f>SUM(B25:B29)</f>
        <v>417</v>
      </c>
      <c r="C23" s="341">
        <f>SUM(C25:C29)</f>
        <v>207</v>
      </c>
      <c r="D23" s="345">
        <f>C23/B23</f>
        <v>0.49640287769784175</v>
      </c>
      <c r="E23" s="341">
        <f>SUM(E25:E29)</f>
        <v>334.5</v>
      </c>
      <c r="F23" s="341">
        <f>SUM(F25:F29)</f>
        <v>334.5</v>
      </c>
      <c r="G23" s="339">
        <f>F23/E23</f>
        <v>1</v>
      </c>
      <c r="H23" s="341">
        <f>SUM(H25:H29)</f>
        <v>1522.71567</v>
      </c>
      <c r="I23" s="341">
        <f>SUM(I25:I29)</f>
        <v>1406.31567</v>
      </c>
      <c r="J23" s="339">
        <f>I23/H23</f>
        <v>0.92355762648715622</v>
      </c>
      <c r="K23" s="343"/>
      <c r="L23" s="331"/>
      <c r="M23" s="331"/>
    </row>
    <row r="24" spans="1:15" ht="44.25" customHeight="1" thickBot="1">
      <c r="A24" s="126" t="s">
        <v>311</v>
      </c>
      <c r="B24" s="350"/>
      <c r="C24" s="350"/>
      <c r="D24" s="346"/>
      <c r="E24" s="350"/>
      <c r="F24" s="350"/>
      <c r="G24" s="340"/>
      <c r="H24" s="350"/>
      <c r="I24" s="350"/>
      <c r="J24" s="340"/>
      <c r="K24" s="344"/>
      <c r="L24" s="332"/>
      <c r="M24" s="332"/>
      <c r="N24" s="80"/>
      <c r="O24" s="80"/>
    </row>
    <row r="25" spans="1:15" ht="39" thickBot="1">
      <c r="A25" s="150" t="s">
        <v>262</v>
      </c>
      <c r="B25" s="92">
        <v>20</v>
      </c>
      <c r="C25" s="92">
        <v>20</v>
      </c>
      <c r="D25" s="91">
        <f>C25/B25</f>
        <v>1</v>
      </c>
      <c r="E25" s="121">
        <v>31.5</v>
      </c>
      <c r="F25" s="89">
        <v>31.5</v>
      </c>
      <c r="G25" s="147">
        <f>F25/E25</f>
        <v>1</v>
      </c>
      <c r="H25" s="157">
        <f>'5.Оп.отч.испол.пл.реал.МП'!D73</f>
        <v>432.76666999999998</v>
      </c>
      <c r="I25" s="157">
        <f>'5.Оп.отч.испол.пл.реал.МП'!E73</f>
        <v>402.76667000000003</v>
      </c>
      <c r="J25" s="147">
        <f>I25/H25</f>
        <v>0.93067858021506156</v>
      </c>
      <c r="K25" s="67"/>
      <c r="L25" s="63"/>
      <c r="M25" s="63"/>
    </row>
    <row r="26" spans="1:15" ht="39" thickBot="1">
      <c r="A26" s="150" t="s">
        <v>263</v>
      </c>
      <c r="B26" s="92">
        <v>340</v>
      </c>
      <c r="C26" s="92">
        <v>130</v>
      </c>
      <c r="D26" s="91">
        <f t="shared" ref="D26:D28" si="7">C26/B26</f>
        <v>0.38235294117647056</v>
      </c>
      <c r="E26" s="121">
        <v>231</v>
      </c>
      <c r="F26" s="89">
        <v>231</v>
      </c>
      <c r="G26" s="147">
        <f t="shared" ref="G26:G29" si="8">F26/E26</f>
        <v>1</v>
      </c>
      <c r="H26" s="157">
        <f>'5.Оп.отч.испол.пл.реал.МП'!D79</f>
        <v>270</v>
      </c>
      <c r="I26" s="157">
        <f>'5.Оп.отч.испол.пл.реал.МП'!E79</f>
        <v>210</v>
      </c>
      <c r="J26" s="147">
        <f t="shared" ref="J26:J29" si="9">I26/H26</f>
        <v>0.77777777777777779</v>
      </c>
      <c r="K26" s="67"/>
      <c r="L26" s="63"/>
      <c r="M26" s="63"/>
    </row>
    <row r="27" spans="1:15" ht="26.25" thickBot="1">
      <c r="A27" s="150" t="s">
        <v>264</v>
      </c>
      <c r="B27" s="92">
        <v>48</v>
      </c>
      <c r="C27" s="92">
        <v>48</v>
      </c>
      <c r="D27" s="91">
        <f t="shared" si="7"/>
        <v>1</v>
      </c>
      <c r="E27" s="121">
        <v>52</v>
      </c>
      <c r="F27" s="93">
        <v>52</v>
      </c>
      <c r="G27" s="147">
        <f t="shared" si="8"/>
        <v>1</v>
      </c>
      <c r="H27" s="157">
        <f>'5.Оп.отч.испол.пл.реал.МП'!D85</f>
        <v>797.94899999999996</v>
      </c>
      <c r="I27" s="157">
        <f>'5.Оп.отч.испол.пл.реал.МП'!E85</f>
        <v>771.54899999999998</v>
      </c>
      <c r="J27" s="147">
        <f t="shared" si="9"/>
        <v>0.96691517878962197</v>
      </c>
      <c r="K27" s="77"/>
      <c r="L27" s="85"/>
      <c r="M27" s="85"/>
    </row>
    <row r="28" spans="1:15" ht="39.75" customHeight="1" thickBot="1">
      <c r="A28" s="150" t="s">
        <v>265</v>
      </c>
      <c r="B28" s="92">
        <v>9</v>
      </c>
      <c r="C28" s="92">
        <v>9</v>
      </c>
      <c r="D28" s="91">
        <f t="shared" si="7"/>
        <v>1</v>
      </c>
      <c r="E28" s="121">
        <v>10</v>
      </c>
      <c r="F28" s="93">
        <v>10</v>
      </c>
      <c r="G28" s="147">
        <f t="shared" si="8"/>
        <v>1</v>
      </c>
      <c r="H28" s="157">
        <f>'5.Оп.отч.испол.пл.реал.МП'!D91</f>
        <v>10</v>
      </c>
      <c r="I28" s="157">
        <f>'5.Оп.отч.испол.пл.реал.МП'!E91</f>
        <v>10</v>
      </c>
      <c r="J28" s="147">
        <f t="shared" si="9"/>
        <v>1</v>
      </c>
      <c r="K28" s="77"/>
      <c r="L28" s="85"/>
      <c r="M28" s="85"/>
    </row>
    <row r="29" spans="1:15" ht="41.25" customHeight="1" thickBot="1">
      <c r="A29" s="151" t="s">
        <v>266</v>
      </c>
      <c r="B29" s="157">
        <v>0</v>
      </c>
      <c r="C29" s="157">
        <v>0</v>
      </c>
      <c r="D29" s="91">
        <v>0</v>
      </c>
      <c r="E29" s="24">
        <v>10</v>
      </c>
      <c r="F29" s="90">
        <v>10</v>
      </c>
      <c r="G29" s="147">
        <f t="shared" si="8"/>
        <v>1</v>
      </c>
      <c r="H29" s="157">
        <f>'5.Оп.отч.испол.пл.реал.МП'!D97</f>
        <v>12</v>
      </c>
      <c r="I29" s="157">
        <f>'5.Оп.отч.испол.пл.реал.МП'!E97</f>
        <v>12</v>
      </c>
      <c r="J29" s="147">
        <f t="shared" si="9"/>
        <v>1</v>
      </c>
      <c r="K29" s="77"/>
      <c r="L29" s="85"/>
      <c r="M29" s="85"/>
    </row>
    <row r="30" spans="1:15">
      <c r="A30" s="191" t="s">
        <v>40</v>
      </c>
      <c r="B30" s="351">
        <f>SUM(B32:B36)</f>
        <v>77.290000000000006</v>
      </c>
      <c r="C30" s="351">
        <f>SUM(C32:C36)</f>
        <v>77.290000000000006</v>
      </c>
      <c r="D30" s="345">
        <f>C30/B30</f>
        <v>1</v>
      </c>
      <c r="E30" s="351">
        <f>SUM(E32:E36)</f>
        <v>160</v>
      </c>
      <c r="F30" s="351">
        <f>SUM(F32:F36)</f>
        <v>160</v>
      </c>
      <c r="G30" s="345">
        <f>F30/E30</f>
        <v>1</v>
      </c>
      <c r="H30" s="341">
        <f>SUM(H32:H36)</f>
        <v>134.57900000000001</v>
      </c>
      <c r="I30" s="341">
        <f>SUM(I32:I36)</f>
        <v>134.57900000000001</v>
      </c>
      <c r="J30" s="339">
        <f>I30/H30</f>
        <v>1</v>
      </c>
      <c r="K30" s="343"/>
      <c r="L30" s="331"/>
      <c r="M30" s="331"/>
    </row>
    <row r="31" spans="1:15" ht="23.25" thickBot="1">
      <c r="A31" s="206" t="s">
        <v>310</v>
      </c>
      <c r="B31" s="342"/>
      <c r="C31" s="342"/>
      <c r="D31" s="346"/>
      <c r="E31" s="342"/>
      <c r="F31" s="342"/>
      <c r="G31" s="346"/>
      <c r="H31" s="350"/>
      <c r="I31" s="350"/>
      <c r="J31" s="340"/>
      <c r="K31" s="344"/>
      <c r="L31" s="332"/>
      <c r="M31" s="332"/>
    </row>
    <row r="32" spans="1:15" ht="36.75" customHeight="1" thickBot="1">
      <c r="A32" s="151" t="s">
        <v>579</v>
      </c>
      <c r="B32" s="92">
        <v>0</v>
      </c>
      <c r="C32" s="92">
        <v>0</v>
      </c>
      <c r="D32" s="91">
        <v>0</v>
      </c>
      <c r="E32" s="201">
        <v>0</v>
      </c>
      <c r="F32" s="89">
        <v>0</v>
      </c>
      <c r="G32" s="147">
        <v>0</v>
      </c>
      <c r="H32" s="157">
        <f>'5.Оп.отч.испол.пл.реал.МП'!D109</f>
        <v>0</v>
      </c>
      <c r="I32" s="157">
        <f>'5.Оп.отч.испол.пл.реал.МП'!E109</f>
        <v>0</v>
      </c>
      <c r="J32" s="147">
        <v>0</v>
      </c>
      <c r="K32" s="67"/>
      <c r="L32" s="63"/>
      <c r="M32" s="63"/>
    </row>
    <row r="33" spans="1:13" ht="39" thickBot="1">
      <c r="A33" s="150" t="s">
        <v>471</v>
      </c>
      <c r="B33" s="92">
        <v>0</v>
      </c>
      <c r="C33" s="92">
        <v>0</v>
      </c>
      <c r="D33" s="91">
        <v>0</v>
      </c>
      <c r="E33" s="201">
        <v>0</v>
      </c>
      <c r="F33" s="89">
        <v>0</v>
      </c>
      <c r="G33" s="147">
        <v>0</v>
      </c>
      <c r="H33" s="157">
        <f>'5.Оп.отч.испол.пл.реал.МП'!D115</f>
        <v>0</v>
      </c>
      <c r="I33" s="157">
        <f>'5.Оп.отч.испол.пл.реал.МП'!E115</f>
        <v>0</v>
      </c>
      <c r="J33" s="147">
        <v>0</v>
      </c>
      <c r="K33" s="67"/>
      <c r="L33" s="63"/>
      <c r="M33" s="63"/>
    </row>
    <row r="34" spans="1:13" ht="26.25" thickBot="1">
      <c r="A34" s="150" t="s">
        <v>269</v>
      </c>
      <c r="B34" s="92">
        <v>67.290000000000006</v>
      </c>
      <c r="C34" s="92">
        <v>67.290000000000006</v>
      </c>
      <c r="D34" s="91">
        <f t="shared" ref="D34" si="10">C34/B34</f>
        <v>1</v>
      </c>
      <c r="E34" s="201">
        <v>150</v>
      </c>
      <c r="F34" s="89">
        <v>150</v>
      </c>
      <c r="G34" s="147">
        <f t="shared" ref="G34" si="11">F34/E34</f>
        <v>1</v>
      </c>
      <c r="H34" s="157">
        <f>'5.Оп.отч.испол.пл.реал.МП'!D121</f>
        <v>124.57899999999999</v>
      </c>
      <c r="I34" s="157">
        <f>'5.Оп.отч.испол.пл.реал.МП'!E121</f>
        <v>124.57899999999999</v>
      </c>
      <c r="J34" s="147">
        <f t="shared" ref="J34" si="12">I34/H34</f>
        <v>1</v>
      </c>
      <c r="K34" s="81"/>
      <c r="L34" s="85"/>
      <c r="M34" s="85"/>
    </row>
    <row r="35" spans="1:13" ht="15.75" thickBot="1">
      <c r="A35" s="150" t="s">
        <v>270</v>
      </c>
      <c r="B35" s="92">
        <v>10</v>
      </c>
      <c r="C35" s="92">
        <v>10</v>
      </c>
      <c r="D35" s="91">
        <f>C35/B35</f>
        <v>1</v>
      </c>
      <c r="E35" s="201">
        <v>10</v>
      </c>
      <c r="F35" s="89">
        <v>10</v>
      </c>
      <c r="G35" s="147">
        <f>F35/E35</f>
        <v>1</v>
      </c>
      <c r="H35" s="157">
        <f>'5.Оп.отч.испол.пл.реал.МП'!D127</f>
        <v>10</v>
      </c>
      <c r="I35" s="157">
        <f>'5.Оп.отч.испол.пл.реал.МП'!E127</f>
        <v>10</v>
      </c>
      <c r="J35" s="147">
        <f>I35/H35</f>
        <v>1</v>
      </c>
      <c r="K35" s="81"/>
      <c r="L35" s="85"/>
      <c r="M35" s="85"/>
    </row>
    <row r="36" spans="1:13" ht="39" thickBot="1">
      <c r="A36" s="150" t="s">
        <v>271</v>
      </c>
      <c r="B36" s="92">
        <v>0</v>
      </c>
      <c r="C36" s="92">
        <v>0</v>
      </c>
      <c r="D36" s="91">
        <v>0</v>
      </c>
      <c r="E36" s="201">
        <v>0</v>
      </c>
      <c r="F36" s="89">
        <v>0</v>
      </c>
      <c r="G36" s="147">
        <v>0</v>
      </c>
      <c r="H36" s="157">
        <f>'5.Оп.отч.испол.пл.реал.МП'!D133</f>
        <v>0</v>
      </c>
      <c r="I36" s="157">
        <f>'5.Оп.отч.испол.пл.реал.МП'!E133</f>
        <v>0</v>
      </c>
      <c r="J36" s="147">
        <v>0</v>
      </c>
      <c r="K36" s="81"/>
      <c r="L36" s="85"/>
      <c r="M36" s="85"/>
    </row>
    <row r="37" spans="1:13">
      <c r="A37" s="142" t="s">
        <v>313</v>
      </c>
      <c r="B37" s="351">
        <f>SUM(B39:B58)</f>
        <v>17559.38</v>
      </c>
      <c r="C37" s="351">
        <f>SUM(C39:C58)</f>
        <v>17095.96</v>
      </c>
      <c r="D37" s="345">
        <f>C37/B37</f>
        <v>0.97360840758614475</v>
      </c>
      <c r="E37" s="341">
        <f>SUM(E39:E58)</f>
        <v>20043.324000000001</v>
      </c>
      <c r="F37" s="341">
        <f>SUM(F39:F58)</f>
        <v>19653.993999999999</v>
      </c>
      <c r="G37" s="339">
        <f>F37/E37</f>
        <v>0.98057557718470245</v>
      </c>
      <c r="H37" s="341">
        <f>SUM(H39:H58)</f>
        <v>21864.321480000002</v>
      </c>
      <c r="I37" s="341">
        <f>SUM(I39:I58)</f>
        <v>20023.576270000001</v>
      </c>
      <c r="J37" s="339">
        <f>I37/H37</f>
        <v>0.91581054954374919</v>
      </c>
      <c r="K37" s="343"/>
      <c r="L37" s="331"/>
      <c r="M37" s="331"/>
    </row>
    <row r="38" spans="1:13" ht="34.5" thickBot="1">
      <c r="A38" s="126" t="s">
        <v>312</v>
      </c>
      <c r="B38" s="342"/>
      <c r="C38" s="342"/>
      <c r="D38" s="346"/>
      <c r="E38" s="350"/>
      <c r="F38" s="350"/>
      <c r="G38" s="340"/>
      <c r="H38" s="350"/>
      <c r="I38" s="350"/>
      <c r="J38" s="340"/>
      <c r="K38" s="344"/>
      <c r="L38" s="332"/>
      <c r="M38" s="332"/>
    </row>
    <row r="39" spans="1:13" ht="39" thickBot="1">
      <c r="A39" s="150" t="s">
        <v>273</v>
      </c>
      <c r="B39" s="92">
        <v>958.47</v>
      </c>
      <c r="C39" s="92">
        <v>955.8</v>
      </c>
      <c r="D39" s="91">
        <f t="shared" ref="D39:D58" si="13">C39/B39</f>
        <v>0.99721431030705177</v>
      </c>
      <c r="E39" s="156">
        <v>2109.7399999999998</v>
      </c>
      <c r="F39" s="92">
        <v>2052.83</v>
      </c>
      <c r="G39" s="147">
        <f t="shared" ref="G39:G56" si="14">F39/E39</f>
        <v>0.97302511209912124</v>
      </c>
      <c r="H39" s="157">
        <f>'5.Оп.отч.испол.пл.реал.МП'!D145</f>
        <v>2200</v>
      </c>
      <c r="I39" s="157">
        <f>'5.Оп.отч.испол.пл.реал.МП'!E145</f>
        <v>1833.32916</v>
      </c>
      <c r="J39" s="147">
        <f t="shared" ref="J39:J57" si="15">I39/H39</f>
        <v>0.83333143636363638</v>
      </c>
      <c r="K39" s="67"/>
      <c r="L39" s="63"/>
      <c r="M39" s="63"/>
    </row>
    <row r="40" spans="1:13" ht="34.5" customHeight="1" thickBot="1">
      <c r="A40" s="150" t="s">
        <v>274</v>
      </c>
      <c r="B40" s="92">
        <v>192.13</v>
      </c>
      <c r="C40" s="92">
        <v>192.13</v>
      </c>
      <c r="D40" s="91">
        <f t="shared" si="13"/>
        <v>1</v>
      </c>
      <c r="E40" s="156">
        <v>100</v>
      </c>
      <c r="F40" s="92">
        <v>97.37</v>
      </c>
      <c r="G40" s="147">
        <f t="shared" si="14"/>
        <v>0.97370000000000001</v>
      </c>
      <c r="H40" s="157">
        <f>'5.Оп.отч.испол.пл.реал.МП'!D151</f>
        <v>288.6576</v>
      </c>
      <c r="I40" s="157">
        <f>'5.Оп.отч.испол.пл.реал.МП'!E151</f>
        <v>288.6576</v>
      </c>
      <c r="J40" s="147">
        <f t="shared" si="15"/>
        <v>1</v>
      </c>
      <c r="K40" s="67"/>
      <c r="L40" s="63"/>
      <c r="M40" s="63"/>
    </row>
    <row r="41" spans="1:13" ht="26.25" thickBot="1">
      <c r="A41" s="150" t="s">
        <v>275</v>
      </c>
      <c r="B41" s="92">
        <v>2402.7199999999998</v>
      </c>
      <c r="C41" s="92">
        <v>2402.71</v>
      </c>
      <c r="D41" s="91">
        <f t="shared" si="13"/>
        <v>0.99999583805020986</v>
      </c>
      <c r="E41" s="156">
        <v>3435.6239999999998</v>
      </c>
      <c r="F41" s="92">
        <v>3402.9740000000002</v>
      </c>
      <c r="G41" s="147">
        <f t="shared" si="14"/>
        <v>0.99049663176179936</v>
      </c>
      <c r="H41" s="157">
        <f>'5.Оп.отч.испол.пл.реал.МП'!D157</f>
        <v>756.74095999999997</v>
      </c>
      <c r="I41" s="157">
        <f>'5.Оп.отч.испол.пл.реал.МП'!E157</f>
        <v>756.74095999999997</v>
      </c>
      <c r="J41" s="147">
        <f t="shared" si="15"/>
        <v>1</v>
      </c>
      <c r="K41" s="67"/>
      <c r="L41" s="63"/>
      <c r="M41" s="63"/>
    </row>
    <row r="42" spans="1:13" ht="26.25" thickBot="1">
      <c r="A42" s="150" t="s">
        <v>293</v>
      </c>
      <c r="B42" s="92">
        <v>1571.18</v>
      </c>
      <c r="C42" s="92">
        <v>1571.18</v>
      </c>
      <c r="D42" s="91">
        <f t="shared" si="13"/>
        <v>1</v>
      </c>
      <c r="E42" s="156">
        <v>1368.42</v>
      </c>
      <c r="F42" s="92">
        <v>1368.42</v>
      </c>
      <c r="G42" s="147">
        <f t="shared" si="14"/>
        <v>1</v>
      </c>
      <c r="H42" s="157">
        <f>'5.Оп.отч.испол.пл.реал.МП'!D163</f>
        <v>2105.26316</v>
      </c>
      <c r="I42" s="157">
        <f>'5.Оп.отч.испол.пл.реал.МП'!E163</f>
        <v>2105.26316</v>
      </c>
      <c r="J42" s="147">
        <f t="shared" si="15"/>
        <v>1</v>
      </c>
      <c r="K42" s="67"/>
      <c r="L42" s="63"/>
      <c r="M42" s="63"/>
    </row>
    <row r="43" spans="1:13" ht="90" thickBot="1">
      <c r="A43" s="150" t="s">
        <v>276</v>
      </c>
      <c r="B43" s="92">
        <v>598</v>
      </c>
      <c r="C43" s="92">
        <v>598</v>
      </c>
      <c r="D43" s="91">
        <f t="shared" si="13"/>
        <v>1</v>
      </c>
      <c r="E43" s="121">
        <v>1159.23</v>
      </c>
      <c r="F43" s="89">
        <v>1159.23</v>
      </c>
      <c r="G43" s="147">
        <f t="shared" si="14"/>
        <v>1</v>
      </c>
      <c r="H43" s="157">
        <f>'5.Оп.отч.испол.пл.реал.МП'!D169</f>
        <v>0</v>
      </c>
      <c r="I43" s="157">
        <f>'5.Оп.отч.испол.пл.реал.МП'!E169</f>
        <v>0</v>
      </c>
      <c r="J43" s="147">
        <v>0</v>
      </c>
      <c r="K43" s="67"/>
      <c r="L43" s="63"/>
      <c r="M43" s="63"/>
    </row>
    <row r="44" spans="1:13" ht="102.75" thickBot="1">
      <c r="A44" s="150" t="s">
        <v>523</v>
      </c>
      <c r="B44" s="92">
        <v>0</v>
      </c>
      <c r="C44" s="92">
        <v>0</v>
      </c>
      <c r="D44" s="91">
        <v>0</v>
      </c>
      <c r="E44" s="201">
        <v>0</v>
      </c>
      <c r="F44" s="89">
        <v>0</v>
      </c>
      <c r="G44" s="147">
        <v>0</v>
      </c>
      <c r="H44" s="157">
        <f>'5.Оп.отч.испол.пл.реал.МП'!D175</f>
        <v>418.11500000000001</v>
      </c>
      <c r="I44" s="157">
        <f>'5.Оп.отч.испол.пл.реал.МП'!E175</f>
        <v>418.11500000000001</v>
      </c>
      <c r="J44" s="147">
        <f t="shared" si="15"/>
        <v>1</v>
      </c>
      <c r="K44" s="67"/>
      <c r="L44" s="63"/>
      <c r="M44" s="63"/>
    </row>
    <row r="45" spans="1:13" ht="32.25" customHeight="1" thickBot="1">
      <c r="A45" s="150" t="s">
        <v>525</v>
      </c>
      <c r="B45" s="92">
        <v>0</v>
      </c>
      <c r="C45" s="92">
        <v>0</v>
      </c>
      <c r="D45" s="91">
        <v>0</v>
      </c>
      <c r="E45" s="201">
        <v>0</v>
      </c>
      <c r="F45" s="89">
        <v>0</v>
      </c>
      <c r="G45" s="147">
        <v>0</v>
      </c>
      <c r="H45" s="157">
        <v>0</v>
      </c>
      <c r="I45" s="157">
        <v>0</v>
      </c>
      <c r="J45" s="147">
        <v>0</v>
      </c>
      <c r="K45" s="67"/>
      <c r="L45" s="63"/>
      <c r="M45" s="63"/>
    </row>
    <row r="46" spans="1:13" ht="29.25" customHeight="1" thickBot="1">
      <c r="A46" s="150" t="s">
        <v>526</v>
      </c>
      <c r="B46" s="92">
        <v>118.78</v>
      </c>
      <c r="C46" s="92">
        <v>103.66</v>
      </c>
      <c r="D46" s="91">
        <f t="shared" si="13"/>
        <v>0.87270584273446705</v>
      </c>
      <c r="E46" s="121">
        <v>106.17</v>
      </c>
      <c r="F46" s="89">
        <v>93.63</v>
      </c>
      <c r="G46" s="147">
        <f t="shared" si="14"/>
        <v>0.88188753885278326</v>
      </c>
      <c r="H46" s="157">
        <f>'5.Оп.отч.испол.пл.реал.МП'!D187</f>
        <v>250.5</v>
      </c>
      <c r="I46" s="157">
        <f>'5.Оп.отч.испол.пл.реал.МП'!E187</f>
        <v>187.31239000000002</v>
      </c>
      <c r="J46" s="147">
        <f t="shared" si="15"/>
        <v>0.74775405189620769</v>
      </c>
      <c r="K46" s="67"/>
      <c r="L46" s="63"/>
      <c r="M46" s="63"/>
    </row>
    <row r="47" spans="1:13" ht="26.25" thickBot="1">
      <c r="A47" s="150" t="s">
        <v>527</v>
      </c>
      <c r="B47" s="92">
        <v>8.32</v>
      </c>
      <c r="C47" s="92">
        <v>8.32</v>
      </c>
      <c r="D47" s="91">
        <f t="shared" si="13"/>
        <v>1</v>
      </c>
      <c r="E47" s="121">
        <v>0</v>
      </c>
      <c r="F47" s="89">
        <v>0</v>
      </c>
      <c r="G47" s="147">
        <v>0</v>
      </c>
      <c r="H47" s="157">
        <f>'5.Оп.отч.испол.пл.реал.МП'!D193</f>
        <v>20</v>
      </c>
      <c r="I47" s="157">
        <f>'5.Оп.отч.испол.пл.реал.МП'!E193</f>
        <v>0</v>
      </c>
      <c r="J47" s="147">
        <f t="shared" si="15"/>
        <v>0</v>
      </c>
      <c r="K47" s="67"/>
      <c r="L47" s="63"/>
      <c r="M47" s="63"/>
    </row>
    <row r="48" spans="1:13" ht="51.75" thickBot="1">
      <c r="A48" s="150" t="s">
        <v>529</v>
      </c>
      <c r="B48" s="92">
        <v>1132.5</v>
      </c>
      <c r="C48" s="92">
        <v>1132.49</v>
      </c>
      <c r="D48" s="91">
        <f t="shared" si="13"/>
        <v>0.99999116997792492</v>
      </c>
      <c r="E48" s="121">
        <v>1135.43</v>
      </c>
      <c r="F48" s="89">
        <v>1135.43</v>
      </c>
      <c r="G48" s="147">
        <f t="shared" si="14"/>
        <v>1</v>
      </c>
      <c r="H48" s="157">
        <f>'5.Оп.отч.испол.пл.реал.МП'!D199</f>
        <v>1330</v>
      </c>
      <c r="I48" s="157">
        <f>'5.Оп.отч.испол.пл.реал.МП'!E199</f>
        <v>1323.9584399999999</v>
      </c>
      <c r="J48" s="147">
        <f t="shared" si="15"/>
        <v>0.99545747368421045</v>
      </c>
      <c r="K48" s="67"/>
      <c r="L48" s="63"/>
      <c r="M48" s="63"/>
    </row>
    <row r="49" spans="1:13" ht="26.25" thickBot="1">
      <c r="A49" s="150" t="s">
        <v>530</v>
      </c>
      <c r="B49" s="92">
        <v>168.79</v>
      </c>
      <c r="C49" s="92">
        <v>165.69</v>
      </c>
      <c r="D49" s="91">
        <f t="shared" si="13"/>
        <v>0.98163398305586824</v>
      </c>
      <c r="E49" s="121">
        <v>150</v>
      </c>
      <c r="F49" s="89">
        <v>133.76</v>
      </c>
      <c r="G49" s="147">
        <f t="shared" si="14"/>
        <v>0.89173333333333327</v>
      </c>
      <c r="H49" s="157">
        <f>'5.Оп.отч.испол.пл.реал.МП'!D205</f>
        <v>487.32337000000001</v>
      </c>
      <c r="I49" s="157">
        <f>'5.Оп.отч.испол.пл.реал.МП'!E205</f>
        <v>460.09204999999997</v>
      </c>
      <c r="J49" s="147">
        <f t="shared" si="15"/>
        <v>0.9441206359547254</v>
      </c>
    </row>
    <row r="50" spans="1:13" ht="26.25" customHeight="1" thickBot="1">
      <c r="A50" s="150" t="s">
        <v>531</v>
      </c>
      <c r="B50" s="92">
        <v>2351</v>
      </c>
      <c r="C50" s="92">
        <v>2172.16</v>
      </c>
      <c r="D50" s="91">
        <f t="shared" si="13"/>
        <v>0.9239302424500212</v>
      </c>
      <c r="E50" s="121">
        <v>3059</v>
      </c>
      <c r="F50" s="89">
        <v>3052.47</v>
      </c>
      <c r="G50" s="147">
        <f t="shared" si="14"/>
        <v>0.9978653154625694</v>
      </c>
      <c r="H50" s="157">
        <f>'5.Оп.отч.испол.пл.реал.МП'!D211</f>
        <v>3915</v>
      </c>
      <c r="I50" s="157">
        <f>'5.Оп.отч.испол.пл.реал.МП'!E211</f>
        <v>3062.9721300000006</v>
      </c>
      <c r="J50" s="147">
        <f t="shared" si="15"/>
        <v>0.78236836015325684</v>
      </c>
    </row>
    <row r="51" spans="1:13" ht="38.25" customHeight="1" thickBot="1">
      <c r="A51" s="150" t="s">
        <v>532</v>
      </c>
      <c r="B51" s="92">
        <v>147.43</v>
      </c>
      <c r="C51" s="92">
        <v>147.43</v>
      </c>
      <c r="D51" s="91">
        <f t="shared" si="13"/>
        <v>1</v>
      </c>
      <c r="E51" s="121">
        <v>250</v>
      </c>
      <c r="F51" s="89">
        <v>250</v>
      </c>
      <c r="G51" s="147">
        <f t="shared" si="14"/>
        <v>1</v>
      </c>
      <c r="H51" s="157">
        <f>'5.Оп.отч.испол.пл.реал.МП'!D217</f>
        <v>372.30799999999999</v>
      </c>
      <c r="I51" s="157">
        <f>'5.Оп.отч.испол.пл.реал.МП'!E217</f>
        <v>372.30799999999999</v>
      </c>
      <c r="J51" s="147">
        <f t="shared" si="15"/>
        <v>1</v>
      </c>
    </row>
    <row r="52" spans="1:13" ht="39.75" customHeight="1" thickBot="1">
      <c r="A52" s="150" t="s">
        <v>533</v>
      </c>
      <c r="B52" s="92">
        <v>135.1</v>
      </c>
      <c r="C52" s="92">
        <v>94.5</v>
      </c>
      <c r="D52" s="91">
        <f t="shared" si="13"/>
        <v>0.69948186528497414</v>
      </c>
      <c r="E52" s="121">
        <v>480.47</v>
      </c>
      <c r="F52" s="89">
        <v>439.93</v>
      </c>
      <c r="G52" s="147">
        <f t="shared" si="14"/>
        <v>0.91562428455470679</v>
      </c>
      <c r="H52" s="157">
        <f>'5.Оп.отч.испол.пл.реал.МП'!D223</f>
        <v>655</v>
      </c>
      <c r="I52" s="157">
        <f>'5.Оп.отч.испол.пл.реал.МП'!E223</f>
        <v>598.27521999999999</v>
      </c>
      <c r="J52" s="147">
        <f t="shared" si="15"/>
        <v>0.91339728244274809</v>
      </c>
    </row>
    <row r="53" spans="1:13" ht="44.25" customHeight="1" thickBot="1">
      <c r="A53" s="150" t="s">
        <v>535</v>
      </c>
      <c r="B53" s="92">
        <v>5333.44</v>
      </c>
      <c r="C53" s="92">
        <v>5112</v>
      </c>
      <c r="D53" s="91">
        <f t="shared" si="13"/>
        <v>0.95848083038339238</v>
      </c>
      <c r="E53" s="121">
        <v>5185.84</v>
      </c>
      <c r="F53" s="89">
        <v>4978.7</v>
      </c>
      <c r="G53" s="147">
        <f t="shared" si="14"/>
        <v>0.96005661570738776</v>
      </c>
      <c r="H53" s="157">
        <f>'5.Оп.отч.испол.пл.реал.МП'!D229</f>
        <v>6607.7193600000001</v>
      </c>
      <c r="I53" s="157">
        <f>'5.Оп.отч.испол.пл.реал.МП'!E229</f>
        <v>6228.0250300000016</v>
      </c>
      <c r="J53" s="147">
        <f t="shared" si="15"/>
        <v>0.94253776389195831</v>
      </c>
    </row>
    <row r="54" spans="1:13" ht="39" thickBot="1">
      <c r="A54" s="150" t="s">
        <v>537</v>
      </c>
      <c r="B54" s="92">
        <v>287.7</v>
      </c>
      <c r="C54" s="92">
        <v>287.64</v>
      </c>
      <c r="D54" s="91">
        <f t="shared" si="13"/>
        <v>0.9997914494264859</v>
      </c>
      <c r="E54" s="121">
        <v>702.7</v>
      </c>
      <c r="F54" s="89">
        <v>702.7</v>
      </c>
      <c r="G54" s="147">
        <f t="shared" si="14"/>
        <v>1</v>
      </c>
      <c r="H54" s="157">
        <f>'5.Оп.отч.испол.пл.реал.МП'!D235</f>
        <v>637.17303000000004</v>
      </c>
      <c r="I54" s="157">
        <f>'5.Оп.отч.испол.пл.реал.МП'!E235</f>
        <v>631.5</v>
      </c>
      <c r="J54" s="147">
        <f t="shared" si="15"/>
        <v>0.9910965628912447</v>
      </c>
    </row>
    <row r="55" spans="1:13" ht="26.25" thickBot="1">
      <c r="A55" s="150" t="s">
        <v>538</v>
      </c>
      <c r="B55" s="92">
        <v>556</v>
      </c>
      <c r="C55" s="92">
        <v>554.42999999999995</v>
      </c>
      <c r="D55" s="91">
        <f t="shared" si="13"/>
        <v>0.99717625899280571</v>
      </c>
      <c r="E55" s="121">
        <v>400</v>
      </c>
      <c r="F55" s="89">
        <v>385.85</v>
      </c>
      <c r="G55" s="147">
        <f t="shared" si="14"/>
        <v>0.96462500000000007</v>
      </c>
      <c r="H55" s="157">
        <f>'5.Оп.отч.испол.пл.реал.МП'!D241</f>
        <v>400</v>
      </c>
      <c r="I55" s="157">
        <f>'5.Оп.отч.испол.пл.реал.МП'!E241</f>
        <v>336.50612999999998</v>
      </c>
      <c r="J55" s="147">
        <f t="shared" si="15"/>
        <v>0.84126532499999995</v>
      </c>
    </row>
    <row r="56" spans="1:13" ht="84.75" thickBot="1">
      <c r="A56" s="192" t="s">
        <v>277</v>
      </c>
      <c r="B56" s="157">
        <v>400.7</v>
      </c>
      <c r="C56" s="157">
        <v>400.7</v>
      </c>
      <c r="D56" s="91">
        <f t="shared" si="13"/>
        <v>1</v>
      </c>
      <c r="E56" s="24">
        <v>400.7</v>
      </c>
      <c r="F56" s="90">
        <v>400.7</v>
      </c>
      <c r="G56" s="147">
        <f t="shared" si="14"/>
        <v>1</v>
      </c>
      <c r="H56" s="157">
        <f>'5.Оп.отч.испол.пл.реал.МП'!D247</f>
        <v>266.23500000000001</v>
      </c>
      <c r="I56" s="157">
        <f>'5.Оп.отч.испол.пл.реал.МП'!E247</f>
        <v>266.23500000000001</v>
      </c>
      <c r="J56" s="147">
        <f t="shared" si="15"/>
        <v>1</v>
      </c>
    </row>
    <row r="57" spans="1:13" ht="102" customHeight="1" thickBot="1">
      <c r="A57" s="192" t="s">
        <v>542</v>
      </c>
      <c r="B57" s="157">
        <v>598</v>
      </c>
      <c r="C57" s="157">
        <v>598</v>
      </c>
      <c r="D57" s="91">
        <f t="shared" si="13"/>
        <v>1</v>
      </c>
      <c r="E57" s="24">
        <v>0</v>
      </c>
      <c r="F57" s="90">
        <v>0</v>
      </c>
      <c r="G57" s="147">
        <v>0</v>
      </c>
      <c r="H57" s="157">
        <f>'5.Оп.отч.испол.пл.реал.МП'!D253</f>
        <v>1154.2860000000001</v>
      </c>
      <c r="I57" s="157">
        <f>'5.Оп.отч.испол.пл.реал.МП'!E253</f>
        <v>1154.2860000000001</v>
      </c>
      <c r="J57" s="147">
        <f t="shared" si="15"/>
        <v>1</v>
      </c>
    </row>
    <row r="58" spans="1:13" ht="45.75" customHeight="1" thickBot="1">
      <c r="A58" s="150" t="s">
        <v>594</v>
      </c>
      <c r="B58" s="92">
        <v>599.12</v>
      </c>
      <c r="C58" s="92">
        <v>599.12</v>
      </c>
      <c r="D58" s="91">
        <f t="shared" si="13"/>
        <v>1</v>
      </c>
      <c r="E58" s="121">
        <v>0</v>
      </c>
      <c r="F58" s="89">
        <v>0</v>
      </c>
      <c r="G58" s="147">
        <v>0</v>
      </c>
      <c r="H58" s="157">
        <f>'5.Оп.отч.испол.пл.реал.МП'!D259</f>
        <v>0</v>
      </c>
      <c r="I58" s="157">
        <f>'5.Оп.отч.испол.пл.реал.МП'!E259</f>
        <v>0</v>
      </c>
      <c r="J58" s="147">
        <v>0</v>
      </c>
    </row>
    <row r="59" spans="1:13">
      <c r="A59" s="142" t="s">
        <v>314</v>
      </c>
      <c r="B59" s="351">
        <f>SUM(B61:B68)</f>
        <v>17311.79</v>
      </c>
      <c r="C59" s="351">
        <f>SUM(C61:C68)</f>
        <v>17311.79</v>
      </c>
      <c r="D59" s="345">
        <f>C59/B59</f>
        <v>1</v>
      </c>
      <c r="E59" s="351">
        <f>SUM(E61:E68)</f>
        <v>18093.760000000002</v>
      </c>
      <c r="F59" s="351">
        <f>SUM(F61:F68)</f>
        <v>18093.760000000002</v>
      </c>
      <c r="G59" s="339">
        <f>F59/E59</f>
        <v>1</v>
      </c>
      <c r="H59" s="341">
        <f>SUM(H61:H68)</f>
        <v>16840.007550000002</v>
      </c>
      <c r="I59" s="341">
        <f>SUM(I61:I68)</f>
        <v>16806.88855</v>
      </c>
      <c r="J59" s="339">
        <f>I59/H59</f>
        <v>0.99803331442093079</v>
      </c>
      <c r="K59" s="343"/>
      <c r="L59" s="331"/>
      <c r="M59" s="331"/>
    </row>
    <row r="60" spans="1:13" ht="34.5" thickBot="1">
      <c r="A60" s="126" t="s">
        <v>315</v>
      </c>
      <c r="B60" s="342"/>
      <c r="C60" s="342"/>
      <c r="D60" s="346"/>
      <c r="E60" s="342"/>
      <c r="F60" s="342"/>
      <c r="G60" s="340"/>
      <c r="H60" s="350"/>
      <c r="I60" s="350"/>
      <c r="J60" s="340"/>
      <c r="K60" s="344"/>
      <c r="L60" s="332"/>
      <c r="M60" s="332"/>
    </row>
    <row r="61" spans="1:13" ht="26.25" thickBot="1">
      <c r="A61" s="150" t="s">
        <v>279</v>
      </c>
      <c r="B61" s="92">
        <v>11930.43</v>
      </c>
      <c r="C61" s="92">
        <v>11930.43</v>
      </c>
      <c r="D61" s="91">
        <f t="shared" ref="D61:D68" si="16">C61/B61</f>
        <v>1</v>
      </c>
      <c r="E61" s="121">
        <v>12011.4</v>
      </c>
      <c r="F61" s="121">
        <v>12011.4</v>
      </c>
      <c r="G61" s="147">
        <f t="shared" ref="G61:G68" si="17">F61/E61</f>
        <v>1</v>
      </c>
      <c r="H61" s="157">
        <f>'5.Оп.отч.испол.пл.реал.МП'!D271</f>
        <v>9365.9</v>
      </c>
      <c r="I61" s="157">
        <f>'5.Оп.отч.испол.пл.реал.МП'!E271</f>
        <v>9365.9</v>
      </c>
      <c r="J61" s="147">
        <f t="shared" ref="J61:J68" si="18">I61/H61</f>
        <v>1</v>
      </c>
      <c r="K61" s="83"/>
      <c r="L61" s="84"/>
      <c r="M61" s="84"/>
    </row>
    <row r="62" spans="1:13" ht="36" customHeight="1" thickBot="1">
      <c r="A62" s="150" t="s">
        <v>280</v>
      </c>
      <c r="B62" s="92">
        <v>0</v>
      </c>
      <c r="C62" s="92">
        <v>0</v>
      </c>
      <c r="D62" s="91">
        <v>0</v>
      </c>
      <c r="E62" s="121">
        <v>165.35</v>
      </c>
      <c r="F62" s="121">
        <v>165.35</v>
      </c>
      <c r="G62" s="147">
        <v>0</v>
      </c>
      <c r="H62" s="157">
        <f>'5.Оп.отч.испол.пл.реал.МП'!D277</f>
        <v>732.68855000000008</v>
      </c>
      <c r="I62" s="157">
        <f>'5.Оп.отч.испол.пл.реал.МП'!E277</f>
        <v>732.68855000000008</v>
      </c>
      <c r="J62" s="147">
        <f t="shared" si="18"/>
        <v>1</v>
      </c>
      <c r="K62" s="83"/>
      <c r="L62" s="84"/>
      <c r="M62" s="84"/>
    </row>
    <row r="63" spans="1:13" ht="32.25" customHeight="1" thickBot="1">
      <c r="A63" s="150" t="s">
        <v>281</v>
      </c>
      <c r="B63" s="92">
        <v>700.96</v>
      </c>
      <c r="C63" s="92">
        <v>700.96</v>
      </c>
      <c r="D63" s="91">
        <f t="shared" si="16"/>
        <v>1</v>
      </c>
      <c r="E63" s="121">
        <v>700</v>
      </c>
      <c r="F63" s="121">
        <v>700</v>
      </c>
      <c r="G63" s="147">
        <f t="shared" si="17"/>
        <v>1</v>
      </c>
      <c r="H63" s="157">
        <f>'5.Оп.отч.испол.пл.реал.МП'!D283</f>
        <v>750</v>
      </c>
      <c r="I63" s="157">
        <f>'5.Оп.отч.испол.пл.реал.МП'!E283</f>
        <v>750</v>
      </c>
      <c r="J63" s="147">
        <f t="shared" si="18"/>
        <v>1</v>
      </c>
      <c r="K63" s="83"/>
      <c r="L63" s="84"/>
      <c r="M63" s="84"/>
    </row>
    <row r="64" spans="1:13" ht="34.5" customHeight="1" thickBot="1">
      <c r="A64" s="150" t="s">
        <v>282</v>
      </c>
      <c r="B64" s="92">
        <v>0</v>
      </c>
      <c r="C64" s="92">
        <v>0</v>
      </c>
      <c r="D64" s="91">
        <v>0</v>
      </c>
      <c r="E64" s="121">
        <v>0</v>
      </c>
      <c r="F64" s="121">
        <v>0</v>
      </c>
      <c r="G64" s="147">
        <v>0</v>
      </c>
      <c r="H64" s="157">
        <f>'5.Оп.отч.испол.пл.реал.МП'!D289</f>
        <v>0</v>
      </c>
      <c r="I64" s="157">
        <f>'5.Оп.отч.испол.пл.реал.МП'!E289</f>
        <v>0</v>
      </c>
      <c r="J64" s="147">
        <v>0</v>
      </c>
      <c r="K64" s="83"/>
      <c r="L64" s="84"/>
      <c r="M64" s="84"/>
    </row>
    <row r="65" spans="1:13" ht="45.75" customHeight="1" thickBot="1">
      <c r="A65" s="150" t="s">
        <v>283</v>
      </c>
      <c r="B65" s="92">
        <v>178.8</v>
      </c>
      <c r="C65" s="92">
        <v>178.8</v>
      </c>
      <c r="D65" s="91">
        <f t="shared" si="16"/>
        <v>1</v>
      </c>
      <c r="E65" s="121">
        <v>303.41000000000003</v>
      </c>
      <c r="F65" s="121">
        <v>303.41000000000003</v>
      </c>
      <c r="G65" s="147">
        <f t="shared" si="17"/>
        <v>1</v>
      </c>
      <c r="H65" s="157">
        <f>'5.Оп.отч.испол.пл.реал.МП'!D295</f>
        <v>386.01900000000001</v>
      </c>
      <c r="I65" s="157">
        <f>'5.Оп.отч.испол.пл.реал.МП'!E295</f>
        <v>352.9</v>
      </c>
      <c r="J65" s="147">
        <f t="shared" si="18"/>
        <v>0.91420370499897663</v>
      </c>
      <c r="K65" s="83"/>
      <c r="L65" s="84"/>
      <c r="M65" s="84"/>
    </row>
    <row r="66" spans="1:13" ht="38.25" customHeight="1" thickBot="1">
      <c r="A66" s="150" t="s">
        <v>284</v>
      </c>
      <c r="B66" s="92">
        <v>0</v>
      </c>
      <c r="C66" s="92">
        <v>0</v>
      </c>
      <c r="D66" s="91">
        <v>0</v>
      </c>
      <c r="E66" s="121">
        <v>0</v>
      </c>
      <c r="F66" s="121">
        <v>0</v>
      </c>
      <c r="G66" s="147">
        <v>0</v>
      </c>
      <c r="H66" s="157">
        <f>'5.Оп.отч.испол.пл.реал.МП'!D301</f>
        <v>0</v>
      </c>
      <c r="I66" s="157">
        <f>'5.Оп.отч.испол.пл.реал.МП'!E301</f>
        <v>0</v>
      </c>
      <c r="J66" s="147">
        <v>0</v>
      </c>
      <c r="K66" s="83"/>
      <c r="L66" s="84"/>
      <c r="M66" s="84"/>
    </row>
    <row r="67" spans="1:13" ht="121.5" customHeight="1" thickBot="1">
      <c r="A67" s="150" t="s">
        <v>285</v>
      </c>
      <c r="B67" s="92">
        <v>4001.99</v>
      </c>
      <c r="C67" s="92">
        <v>4001.99</v>
      </c>
      <c r="D67" s="91">
        <f t="shared" si="16"/>
        <v>1</v>
      </c>
      <c r="E67" s="121">
        <v>0</v>
      </c>
      <c r="F67" s="121">
        <v>0</v>
      </c>
      <c r="G67" s="147">
        <v>0</v>
      </c>
      <c r="H67" s="157">
        <f>'5.Оп.отч.испол.пл.реал.МП'!D307</f>
        <v>0</v>
      </c>
      <c r="I67" s="157">
        <f>'5.Оп.отч.испол.пл.реал.МП'!E307</f>
        <v>0</v>
      </c>
      <c r="J67" s="147">
        <v>0</v>
      </c>
      <c r="K67" s="67"/>
      <c r="L67" s="63"/>
      <c r="M67" s="63"/>
    </row>
    <row r="68" spans="1:13" ht="102.75" thickBot="1">
      <c r="A68" s="150" t="s">
        <v>286</v>
      </c>
      <c r="B68" s="92">
        <v>499.61</v>
      </c>
      <c r="C68" s="92">
        <v>499.61</v>
      </c>
      <c r="D68" s="91">
        <f t="shared" si="16"/>
        <v>1</v>
      </c>
      <c r="E68" s="121">
        <v>4913.6000000000004</v>
      </c>
      <c r="F68" s="121">
        <v>4913.6000000000004</v>
      </c>
      <c r="G68" s="147">
        <f t="shared" si="17"/>
        <v>1</v>
      </c>
      <c r="H68" s="157">
        <f>'5.Оп.отч.испол.пл.реал.МП'!D313</f>
        <v>5605.4</v>
      </c>
      <c r="I68" s="157">
        <f>'5.Оп.отч.испол.пл.реал.МП'!E313</f>
        <v>5605.4</v>
      </c>
      <c r="J68" s="147">
        <f t="shared" si="18"/>
        <v>1</v>
      </c>
      <c r="K68" s="67"/>
      <c r="L68" s="63"/>
      <c r="M68" s="63"/>
    </row>
    <row r="69" spans="1:13">
      <c r="A69" s="195" t="s">
        <v>316</v>
      </c>
      <c r="B69" s="341">
        <v>2120.31</v>
      </c>
      <c r="C69" s="341">
        <f>SUM(C71:C75)</f>
        <v>1486.31</v>
      </c>
      <c r="D69" s="345">
        <f>C69/B69</f>
        <v>0.70098711980795259</v>
      </c>
      <c r="E69" s="341">
        <f>SUM(E71:E75)</f>
        <v>1682.52</v>
      </c>
      <c r="F69" s="341">
        <f>SUM(F71:F75)</f>
        <v>1682.52</v>
      </c>
      <c r="G69" s="339">
        <f>F69/E69</f>
        <v>1</v>
      </c>
      <c r="H69" s="341">
        <f>SUM(H71:H75)</f>
        <v>2035.4013300000001</v>
      </c>
      <c r="I69" s="341">
        <f>SUM(I71:I75)</f>
        <v>2010.4013300000001</v>
      </c>
      <c r="J69" s="339">
        <f>I69/H69</f>
        <v>0.98771741001073243</v>
      </c>
      <c r="K69" s="343"/>
      <c r="L69" s="331"/>
      <c r="M69" s="331"/>
    </row>
    <row r="70" spans="1:13" ht="39" thickBot="1">
      <c r="A70" s="196" t="s">
        <v>380</v>
      </c>
      <c r="B70" s="342"/>
      <c r="C70" s="342"/>
      <c r="D70" s="346"/>
      <c r="E70" s="342"/>
      <c r="F70" s="342"/>
      <c r="G70" s="340"/>
      <c r="H70" s="342"/>
      <c r="I70" s="342"/>
      <c r="J70" s="340"/>
      <c r="K70" s="344"/>
      <c r="L70" s="332"/>
      <c r="M70" s="332"/>
    </row>
    <row r="71" spans="1:13" ht="47.25" customHeight="1" thickBot="1">
      <c r="A71" s="150" t="s">
        <v>287</v>
      </c>
      <c r="B71" s="92">
        <v>900</v>
      </c>
      <c r="C71" s="92">
        <v>900</v>
      </c>
      <c r="D71" s="91">
        <f t="shared" ref="D71:D75" si="19">C71/B71</f>
        <v>1</v>
      </c>
      <c r="E71" s="121">
        <v>925</v>
      </c>
      <c r="F71" s="121">
        <v>925</v>
      </c>
      <c r="G71" s="147">
        <f t="shared" ref="G71:G75" si="20">F71/E71</f>
        <v>1</v>
      </c>
      <c r="H71" s="157">
        <f>'5.Оп.отч.испол.пл.реал.МП'!D325</f>
        <v>960</v>
      </c>
      <c r="I71" s="157">
        <f>'5.Оп.отч.испол.пл.реал.МП'!E325</f>
        <v>960</v>
      </c>
      <c r="J71" s="147">
        <f t="shared" ref="J71:J75" si="21">I71/H71</f>
        <v>1</v>
      </c>
      <c r="K71" s="83"/>
      <c r="L71" s="84"/>
      <c r="M71" s="84"/>
    </row>
    <row r="72" spans="1:13" ht="47.25" customHeight="1" thickBot="1">
      <c r="A72" s="150" t="s">
        <v>582</v>
      </c>
      <c r="B72" s="92">
        <v>0</v>
      </c>
      <c r="C72" s="92">
        <v>0</v>
      </c>
      <c r="D72" s="91">
        <v>0</v>
      </c>
      <c r="E72" s="201">
        <v>0</v>
      </c>
      <c r="F72" s="201">
        <v>0</v>
      </c>
      <c r="G72" s="147">
        <v>0</v>
      </c>
      <c r="H72" s="157">
        <f>'5.Оп.отч.испол.пл.реал.МП'!D331</f>
        <v>293</v>
      </c>
      <c r="I72" s="157">
        <f>'5.Оп.отч.испол.пл.реал.МП'!E331</f>
        <v>293</v>
      </c>
      <c r="J72" s="147">
        <f t="shared" si="21"/>
        <v>1</v>
      </c>
      <c r="K72" s="205"/>
      <c r="L72" s="204"/>
      <c r="M72" s="204"/>
    </row>
    <row r="73" spans="1:13" ht="47.25" customHeight="1" thickBot="1">
      <c r="A73" s="150" t="s">
        <v>288</v>
      </c>
      <c r="B73" s="92">
        <v>100</v>
      </c>
      <c r="C73" s="92">
        <v>100</v>
      </c>
      <c r="D73" s="91">
        <f t="shared" si="19"/>
        <v>1</v>
      </c>
      <c r="E73" s="121">
        <v>127</v>
      </c>
      <c r="F73" s="121">
        <v>127</v>
      </c>
      <c r="G73" s="147">
        <f t="shared" si="20"/>
        <v>1</v>
      </c>
      <c r="H73" s="157">
        <f>'5.Оп.отч.испол.пл.реал.МП'!D337</f>
        <v>100</v>
      </c>
      <c r="I73" s="157">
        <f>'5.Оп.отч.испол.пл.реал.МП'!E337</f>
        <v>100</v>
      </c>
      <c r="J73" s="147">
        <f t="shared" si="21"/>
        <v>1</v>
      </c>
      <c r="K73" s="83"/>
      <c r="L73" s="84"/>
      <c r="M73" s="84"/>
    </row>
    <row r="74" spans="1:13" ht="47.25" customHeight="1" thickBot="1">
      <c r="A74" s="150" t="s">
        <v>289</v>
      </c>
      <c r="B74" s="92">
        <v>23.1</v>
      </c>
      <c r="C74" s="92">
        <v>23.1</v>
      </c>
      <c r="D74" s="91">
        <f t="shared" si="19"/>
        <v>1</v>
      </c>
      <c r="E74" s="121">
        <v>49.85</v>
      </c>
      <c r="F74" s="121">
        <v>49.85</v>
      </c>
      <c r="G74" s="147">
        <f t="shared" si="20"/>
        <v>1</v>
      </c>
      <c r="H74" s="157">
        <f>'5.Оп.отч.испол.пл.реал.МП'!D343</f>
        <v>50</v>
      </c>
      <c r="I74" s="157">
        <f>'5.Оп.отч.испол.пл.реал.МП'!E343</f>
        <v>25</v>
      </c>
      <c r="J74" s="147">
        <f t="shared" si="21"/>
        <v>0.5</v>
      </c>
      <c r="K74" s="83"/>
      <c r="L74" s="84"/>
      <c r="M74" s="84"/>
    </row>
    <row r="75" spans="1:13" ht="57.75" customHeight="1" thickBot="1">
      <c r="A75" s="150" t="s">
        <v>290</v>
      </c>
      <c r="B75" s="92">
        <v>463.21</v>
      </c>
      <c r="C75" s="92">
        <v>463.21</v>
      </c>
      <c r="D75" s="91">
        <f t="shared" si="19"/>
        <v>1</v>
      </c>
      <c r="E75" s="121">
        <v>580.66999999999996</v>
      </c>
      <c r="F75" s="121">
        <v>580.66999999999996</v>
      </c>
      <c r="G75" s="147">
        <f t="shared" si="20"/>
        <v>1</v>
      </c>
      <c r="H75" s="157">
        <f>'5.Оп.отч.испол.пл.реал.МП'!D349</f>
        <v>632.40133000000003</v>
      </c>
      <c r="I75" s="157">
        <f>'5.Оп.отч.испол.пл.реал.МП'!E349</f>
        <v>632.40133000000003</v>
      </c>
      <c r="J75" s="147">
        <f t="shared" si="21"/>
        <v>1</v>
      </c>
      <c r="K75" s="83"/>
      <c r="L75" s="84"/>
      <c r="M75" s="84"/>
    </row>
    <row r="76" spans="1:13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8" spans="1:13">
      <c r="B78" s="352" t="s">
        <v>583</v>
      </c>
      <c r="C78" s="352"/>
      <c r="D78" s="352"/>
      <c r="E78" s="352"/>
      <c r="F78" s="352"/>
      <c r="G78" s="352"/>
      <c r="H78" s="352"/>
      <c r="I78" s="352"/>
      <c r="J78" s="352"/>
    </row>
    <row r="79" spans="1:13">
      <c r="B79" s="353"/>
      <c r="C79" s="353"/>
      <c r="D79" s="353"/>
      <c r="E79" s="353"/>
      <c r="F79" s="353"/>
      <c r="G79" s="353"/>
      <c r="H79" s="353"/>
      <c r="I79" s="353"/>
      <c r="J79" s="353"/>
    </row>
  </sheetData>
  <mergeCells count="75">
    <mergeCell ref="M37:M38"/>
    <mergeCell ref="K23:K24"/>
    <mergeCell ref="L23:L24"/>
    <mergeCell ref="M23:M24"/>
    <mergeCell ref="K30:K31"/>
    <mergeCell ref="L30:L31"/>
    <mergeCell ref="M30:M31"/>
    <mergeCell ref="B78:J78"/>
    <mergeCell ref="B79:J7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59:B60"/>
    <mergeCell ref="C59:C60"/>
    <mergeCell ref="D59:D60"/>
    <mergeCell ref="E59:E60"/>
    <mergeCell ref="F59:F60"/>
    <mergeCell ref="L69:L70"/>
    <mergeCell ref="M59:M60"/>
    <mergeCell ref="I23:I24"/>
    <mergeCell ref="J23:J24"/>
    <mergeCell ref="A22:J22"/>
    <mergeCell ref="B23:B24"/>
    <mergeCell ref="C23:C24"/>
    <mergeCell ref="D23:D24"/>
    <mergeCell ref="E23:E24"/>
    <mergeCell ref="F23:F24"/>
    <mergeCell ref="G23:G24"/>
    <mergeCell ref="H23:H24"/>
    <mergeCell ref="B30:B31"/>
    <mergeCell ref="C30:C31"/>
    <mergeCell ref="D30:D31"/>
    <mergeCell ref="E30:E31"/>
    <mergeCell ref="A12:J12"/>
    <mergeCell ref="A6:J6"/>
    <mergeCell ref="K59:K60"/>
    <mergeCell ref="L59:L60"/>
    <mergeCell ref="G59:G60"/>
    <mergeCell ref="H59:H60"/>
    <mergeCell ref="I59:I60"/>
    <mergeCell ref="J59:J60"/>
    <mergeCell ref="H30:H31"/>
    <mergeCell ref="I30:I31"/>
    <mergeCell ref="J30:J31"/>
    <mergeCell ref="G30:G31"/>
    <mergeCell ref="K37:K38"/>
    <mergeCell ref="L37:L38"/>
    <mergeCell ref="F30:F31"/>
    <mergeCell ref="M69:M70"/>
    <mergeCell ref="B7:M7"/>
    <mergeCell ref="K8:M8"/>
    <mergeCell ref="B8:D8"/>
    <mergeCell ref="E8:G8"/>
    <mergeCell ref="H8:J8"/>
    <mergeCell ref="G69:G70"/>
    <mergeCell ref="H69:H70"/>
    <mergeCell ref="I69:I70"/>
    <mergeCell ref="J69:J70"/>
    <mergeCell ref="K69:K70"/>
    <mergeCell ref="B69:B70"/>
    <mergeCell ref="C69:C70"/>
    <mergeCell ref="D69:D70"/>
    <mergeCell ref="E69:E70"/>
    <mergeCell ref="F69:F70"/>
    <mergeCell ref="I1:K1"/>
    <mergeCell ref="F2:J2"/>
    <mergeCell ref="F3:J3"/>
    <mergeCell ref="F4:J4"/>
    <mergeCell ref="I5:J5"/>
  </mergeCells>
  <pageMargins left="0.31496062992125984" right="0.31496062992125984" top="0.35433070866141736" bottom="0.15748031496062992" header="0.31496062992125984" footer="0.31496062992125984"/>
  <pageSetup paperSize="9" scale="78" orientation="portrait" verticalDpi="0" r:id="rId1"/>
  <rowBreaks count="2" manualBreakCount="2">
    <brk id="29" max="9" man="1"/>
    <brk id="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3:K21"/>
  <sheetViews>
    <sheetView zoomScaleNormal="100" workbookViewId="0">
      <selection activeCell="F26" sqref="F26"/>
    </sheetView>
  </sheetViews>
  <sheetFormatPr defaultRowHeight="15" outlineLevelRow="1"/>
  <cols>
    <col min="1" max="1" width="2.85546875" customWidth="1"/>
    <col min="3" max="3" width="35.85546875" customWidth="1"/>
  </cols>
  <sheetData>
    <row r="3" spans="2:11">
      <c r="B3" s="356" t="s">
        <v>41</v>
      </c>
      <c r="C3" s="356"/>
      <c r="D3" s="356"/>
      <c r="E3" s="356"/>
      <c r="F3" s="356"/>
      <c r="G3" s="356"/>
      <c r="H3" s="356"/>
      <c r="I3" s="356"/>
      <c r="J3" s="356"/>
    </row>
    <row r="4" spans="2:11" ht="28.5" customHeight="1">
      <c r="B4" s="357" t="s">
        <v>199</v>
      </c>
      <c r="C4" s="357"/>
      <c r="D4" s="357"/>
      <c r="E4" s="357"/>
      <c r="F4" s="357"/>
      <c r="G4" s="357"/>
      <c r="H4" s="357"/>
      <c r="I4" s="357"/>
      <c r="J4" s="97"/>
      <c r="K4" s="97"/>
    </row>
    <row r="5" spans="2:11">
      <c r="B5" s="355" t="s">
        <v>584</v>
      </c>
      <c r="C5" s="355"/>
      <c r="D5" s="355"/>
      <c r="E5" s="355"/>
      <c r="F5" s="355"/>
      <c r="G5" s="355"/>
      <c r="H5" s="355"/>
      <c r="I5" s="355"/>
      <c r="J5" s="355"/>
      <c r="K5" s="355"/>
    </row>
    <row r="6" spans="2:11">
      <c r="B6" s="17"/>
    </row>
    <row r="7" spans="2:11">
      <c r="B7" s="358" t="s">
        <v>585</v>
      </c>
      <c r="C7" s="358"/>
      <c r="D7" s="358"/>
      <c r="E7" s="358"/>
      <c r="F7" s="358"/>
      <c r="G7" s="358"/>
      <c r="H7" s="358"/>
      <c r="I7" s="358"/>
    </row>
    <row r="8" spans="2:11">
      <c r="B8" s="17" t="s">
        <v>586</v>
      </c>
    </row>
    <row r="9" spans="2:11">
      <c r="B9" s="17" t="s">
        <v>587</v>
      </c>
    </row>
    <row r="10" spans="2:11">
      <c r="B10" s="17" t="s">
        <v>588</v>
      </c>
    </row>
    <row r="11" spans="2:11">
      <c r="B11" s="17" t="s">
        <v>589</v>
      </c>
    </row>
    <row r="12" spans="2:11">
      <c r="B12" s="17"/>
    </row>
    <row r="13" spans="2:11">
      <c r="B13" s="358" t="s">
        <v>42</v>
      </c>
      <c r="C13" s="358"/>
      <c r="D13" s="358"/>
      <c r="E13" s="358"/>
      <c r="F13" s="358"/>
      <c r="G13" s="358"/>
      <c r="H13" s="358"/>
      <c r="I13" s="358"/>
    </row>
    <row r="14" spans="2:11" ht="16.5" thickBot="1">
      <c r="B14" s="12"/>
    </row>
    <row r="15" spans="2:11" ht="74.25" thickBot="1">
      <c r="B15" s="95" t="s">
        <v>43</v>
      </c>
      <c r="C15" s="96" t="s">
        <v>44</v>
      </c>
      <c r="D15" s="96" t="s">
        <v>6</v>
      </c>
      <c r="E15" s="96" t="s">
        <v>45</v>
      </c>
      <c r="F15" s="96" t="s">
        <v>46</v>
      </c>
      <c r="G15" s="96" t="s">
        <v>47</v>
      </c>
      <c r="H15" s="96" t="s">
        <v>27</v>
      </c>
      <c r="I15" s="96" t="s">
        <v>38</v>
      </c>
    </row>
    <row r="16" spans="2:11" ht="45.75" thickBot="1">
      <c r="B16" s="82" t="s">
        <v>0</v>
      </c>
      <c r="C16" s="19" t="s">
        <v>131</v>
      </c>
      <c r="D16" s="261">
        <v>1</v>
      </c>
      <c r="E16" s="92">
        <v>65.599999999999994</v>
      </c>
      <c r="F16" s="92">
        <v>26211.48</v>
      </c>
      <c r="G16" s="92">
        <v>2031.35</v>
      </c>
      <c r="H16" s="92">
        <v>0</v>
      </c>
      <c r="I16" s="94">
        <v>0.9728</v>
      </c>
    </row>
    <row r="17" spans="1:9" ht="15.75" hidden="1" outlineLevel="1" thickBot="1">
      <c r="B17" s="5" t="s">
        <v>1</v>
      </c>
      <c r="C17" s="19"/>
      <c r="D17" s="19"/>
      <c r="E17" s="19"/>
      <c r="F17" s="19"/>
      <c r="G17" s="19"/>
      <c r="H17" s="19"/>
      <c r="I17" s="19"/>
    </row>
    <row r="18" spans="1:9" ht="15.75" hidden="1" outlineLevel="1" thickBot="1">
      <c r="B18" s="5" t="s">
        <v>21</v>
      </c>
      <c r="C18" s="19"/>
      <c r="D18" s="19"/>
      <c r="E18" s="19"/>
      <c r="F18" s="19"/>
      <c r="G18" s="19"/>
      <c r="H18" s="19"/>
      <c r="I18" s="19"/>
    </row>
    <row r="19" spans="1:9" collapsed="1"/>
    <row r="20" spans="1:9">
      <c r="A20" s="354" t="s">
        <v>590</v>
      </c>
      <c r="B20" s="354"/>
      <c r="C20" s="354"/>
      <c r="D20" s="354"/>
      <c r="E20" s="354"/>
      <c r="F20" s="354"/>
      <c r="G20" s="354"/>
      <c r="H20" s="354"/>
      <c r="I20" s="354"/>
    </row>
    <row r="21" spans="1:9">
      <c r="B21" s="353" t="s">
        <v>319</v>
      </c>
      <c r="C21" s="353"/>
      <c r="D21" s="353"/>
      <c r="E21" s="353"/>
      <c r="F21" s="353"/>
      <c r="G21" s="353"/>
      <c r="H21" s="353"/>
      <c r="I21" s="353"/>
    </row>
  </sheetData>
  <mergeCells count="7">
    <mergeCell ref="B21:I21"/>
    <mergeCell ref="A20:I20"/>
    <mergeCell ref="B5:K5"/>
    <mergeCell ref="B3:J3"/>
    <mergeCell ref="B4:I4"/>
    <mergeCell ref="B13:I13"/>
    <mergeCell ref="B7:I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80"/>
  <sheetViews>
    <sheetView view="pageBreakPreview" topLeftCell="A13" zoomScale="90" zoomScaleNormal="100" zoomScaleSheetLayoutView="90" workbookViewId="0">
      <selection activeCell="L49" sqref="L49"/>
    </sheetView>
  </sheetViews>
  <sheetFormatPr defaultRowHeight="15" outlineLevelCol="1"/>
  <cols>
    <col min="1" max="1" width="8.140625" customWidth="1"/>
    <col min="2" max="2" width="27" customWidth="1"/>
    <col min="3" max="3" width="21.7109375" customWidth="1"/>
    <col min="4" max="4" width="8.5703125" customWidth="1"/>
    <col min="8" max="8" width="8.28515625" customWidth="1"/>
    <col min="9" max="9" width="8.42578125" style="46" customWidth="1"/>
    <col min="10" max="10" width="8.140625" customWidth="1"/>
    <col min="11" max="11" width="7.85546875" customWidth="1"/>
    <col min="12" max="12" width="8.28515625" customWidth="1"/>
    <col min="13" max="13" width="7.85546875" customWidth="1"/>
    <col min="14" max="14" width="9" customWidth="1"/>
    <col min="15" max="15" width="0" hidden="1" customWidth="1" outlineLevel="1"/>
    <col min="16" max="16" width="9.140625" collapsed="1"/>
  </cols>
  <sheetData>
    <row r="1" spans="1:15">
      <c r="M1" s="330"/>
      <c r="N1" s="330"/>
    </row>
    <row r="2" spans="1:15">
      <c r="J2" s="174"/>
      <c r="K2" s="174"/>
      <c r="L2" s="330" t="s">
        <v>463</v>
      </c>
      <c r="M2" s="330"/>
      <c r="N2" s="330"/>
    </row>
    <row r="3" spans="1:15">
      <c r="J3" s="174"/>
      <c r="K3" s="330" t="s">
        <v>464</v>
      </c>
      <c r="L3" s="330"/>
      <c r="M3" s="330"/>
      <c r="N3" s="330"/>
    </row>
    <row r="4" spans="1:15">
      <c r="J4" s="330" t="s">
        <v>465</v>
      </c>
      <c r="K4" s="330"/>
      <c r="L4" s="330"/>
      <c r="M4" s="330"/>
      <c r="N4" s="330"/>
    </row>
    <row r="5" spans="1:15" ht="31.5" customHeight="1">
      <c r="J5" s="174"/>
      <c r="K5" s="181"/>
      <c r="L5" s="181"/>
      <c r="M5" s="330" t="s">
        <v>466</v>
      </c>
      <c r="N5" s="330"/>
    </row>
    <row r="6" spans="1:15" ht="22.5" customHeight="1">
      <c r="A6" s="312" t="s">
        <v>320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1:15">
      <c r="B7" s="17"/>
    </row>
    <row r="8" spans="1:15">
      <c r="B8" s="13" t="s">
        <v>321</v>
      </c>
    </row>
    <row r="9" spans="1:15" ht="15.75" thickBot="1">
      <c r="B9" s="14" t="s">
        <v>32</v>
      </c>
    </row>
    <row r="10" spans="1:15" ht="44.25" thickBot="1">
      <c r="A10" s="276" t="s">
        <v>434</v>
      </c>
      <c r="B10" s="276" t="s">
        <v>323</v>
      </c>
      <c r="C10" s="276" t="s">
        <v>185</v>
      </c>
      <c r="D10" s="276" t="s">
        <v>9</v>
      </c>
      <c r="E10" s="49" t="s">
        <v>186</v>
      </c>
      <c r="F10" s="273" t="s">
        <v>322</v>
      </c>
      <c r="G10" s="274"/>
      <c r="H10" s="275"/>
      <c r="I10" s="273" t="s">
        <v>430</v>
      </c>
      <c r="J10" s="274"/>
      <c r="K10" s="275"/>
      <c r="L10" s="273" t="s">
        <v>549</v>
      </c>
      <c r="M10" s="274"/>
      <c r="N10" s="275"/>
    </row>
    <row r="11" spans="1:15" ht="75">
      <c r="A11" s="288"/>
      <c r="B11" s="288"/>
      <c r="C11" s="288"/>
      <c r="D11" s="288"/>
      <c r="E11" s="50" t="s">
        <v>187</v>
      </c>
      <c r="F11" s="3" t="s">
        <v>188</v>
      </c>
      <c r="G11" s="3" t="s">
        <v>190</v>
      </c>
      <c r="H11" s="3" t="s">
        <v>192</v>
      </c>
      <c r="I11" s="135" t="s">
        <v>188</v>
      </c>
      <c r="J11" s="3" t="s">
        <v>190</v>
      </c>
      <c r="K11" s="3" t="s">
        <v>192</v>
      </c>
      <c r="L11" s="3" t="s">
        <v>188</v>
      </c>
      <c r="M11" s="3" t="s">
        <v>190</v>
      </c>
      <c r="N11" s="3" t="s">
        <v>192</v>
      </c>
    </row>
    <row r="12" spans="1:15">
      <c r="A12" s="288"/>
      <c r="B12" s="288"/>
      <c r="C12" s="288"/>
      <c r="D12" s="288"/>
      <c r="E12" s="51"/>
      <c r="F12" s="3" t="s">
        <v>189</v>
      </c>
      <c r="G12" s="3" t="s">
        <v>191</v>
      </c>
      <c r="H12" s="3" t="s">
        <v>194</v>
      </c>
      <c r="I12" s="135" t="s">
        <v>189</v>
      </c>
      <c r="J12" s="3" t="s">
        <v>191</v>
      </c>
      <c r="K12" s="3"/>
      <c r="L12" s="3" t="s">
        <v>189</v>
      </c>
      <c r="M12" s="3" t="s">
        <v>191</v>
      </c>
      <c r="N12" s="3"/>
    </row>
    <row r="13" spans="1:15" ht="39" customHeight="1" thickBot="1">
      <c r="A13" s="288"/>
      <c r="B13" s="288"/>
      <c r="C13" s="288"/>
      <c r="D13" s="288"/>
      <c r="E13" s="51"/>
      <c r="F13" s="8"/>
      <c r="G13" s="8"/>
      <c r="H13" s="3" t="s">
        <v>347</v>
      </c>
      <c r="I13" s="169"/>
      <c r="J13" s="8"/>
      <c r="K13" s="3" t="s">
        <v>347</v>
      </c>
      <c r="L13" s="8"/>
      <c r="M13" s="8"/>
      <c r="N13" s="3" t="s">
        <v>347</v>
      </c>
    </row>
    <row r="14" spans="1:15" ht="15.75" thickBot="1">
      <c r="A14" s="158">
        <v>1</v>
      </c>
      <c r="B14" s="163">
        <v>2</v>
      </c>
      <c r="C14" s="163">
        <v>3</v>
      </c>
      <c r="D14" s="163">
        <v>4</v>
      </c>
      <c r="E14" s="164">
        <v>5</v>
      </c>
      <c r="F14" s="163">
        <v>6</v>
      </c>
      <c r="G14" s="163">
        <v>7</v>
      </c>
      <c r="H14" s="165">
        <v>8</v>
      </c>
      <c r="I14" s="170">
        <v>9</v>
      </c>
      <c r="J14" s="165">
        <v>10</v>
      </c>
      <c r="K14" s="165">
        <v>11</v>
      </c>
      <c r="L14" s="165">
        <v>12</v>
      </c>
      <c r="M14" s="165">
        <v>13</v>
      </c>
      <c r="N14" s="165">
        <v>14</v>
      </c>
    </row>
    <row r="15" spans="1:15" ht="26.25" customHeight="1" thickBot="1">
      <c r="A15" s="107">
        <v>1</v>
      </c>
      <c r="B15" s="372" t="s">
        <v>389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80" t="e">
        <f>(H16+H17+H18+H19+#REF!+#REF!)/6*100</f>
        <v>#REF!</v>
      </c>
    </row>
    <row r="16" spans="1:15" ht="57" thickBot="1">
      <c r="A16" s="189" t="s">
        <v>15</v>
      </c>
      <c r="B16" s="27" t="s">
        <v>390</v>
      </c>
      <c r="C16" s="27" t="s">
        <v>109</v>
      </c>
      <c r="D16" s="26" t="s">
        <v>110</v>
      </c>
      <c r="E16" s="161">
        <v>53.5</v>
      </c>
      <c r="F16" s="161">
        <v>63.5</v>
      </c>
      <c r="G16" s="52">
        <v>63.5</v>
      </c>
      <c r="H16" s="257">
        <f>G16/F16</f>
        <v>1</v>
      </c>
      <c r="I16" s="33">
        <v>101.8</v>
      </c>
      <c r="J16" s="33">
        <v>101.8</v>
      </c>
      <c r="K16" s="256">
        <f>J16/I16</f>
        <v>1</v>
      </c>
      <c r="L16" s="33">
        <v>126.8</v>
      </c>
      <c r="M16" s="33">
        <v>126.8</v>
      </c>
      <c r="N16" s="257">
        <f>M16/L16</f>
        <v>1</v>
      </c>
    </row>
    <row r="17" spans="1:15" ht="51" customHeight="1" thickBot="1">
      <c r="A17" s="189" t="s">
        <v>16</v>
      </c>
      <c r="B17" s="27" t="s">
        <v>431</v>
      </c>
      <c r="C17" s="27" t="s">
        <v>111</v>
      </c>
      <c r="D17" s="26" t="s">
        <v>64</v>
      </c>
      <c r="E17" s="258">
        <v>0.75</v>
      </c>
      <c r="F17" s="258">
        <v>0.76</v>
      </c>
      <c r="G17" s="257">
        <v>0.85</v>
      </c>
      <c r="H17" s="257">
        <f>G17/F17</f>
        <v>1.118421052631579</v>
      </c>
      <c r="I17" s="257">
        <v>0.85</v>
      </c>
      <c r="J17" s="259">
        <v>0.85</v>
      </c>
      <c r="K17" s="256">
        <f>J17/I17</f>
        <v>1</v>
      </c>
      <c r="L17" s="259">
        <v>0.81</v>
      </c>
      <c r="M17" s="259">
        <v>0.81</v>
      </c>
      <c r="N17" s="257">
        <f t="shared" ref="N17:N18" si="0">M17/L17</f>
        <v>1</v>
      </c>
    </row>
    <row r="18" spans="1:15" ht="65.25" customHeight="1" thickBot="1">
      <c r="A18" s="190" t="s">
        <v>17</v>
      </c>
      <c r="B18" s="27" t="s">
        <v>432</v>
      </c>
      <c r="C18" s="27" t="s">
        <v>402</v>
      </c>
      <c r="D18" s="28" t="s">
        <v>89</v>
      </c>
      <c r="E18" s="36">
        <v>0</v>
      </c>
      <c r="F18" s="33">
        <v>0</v>
      </c>
      <c r="G18" s="33">
        <v>0</v>
      </c>
      <c r="H18" s="257">
        <v>0</v>
      </c>
      <c r="I18" s="33">
        <v>0</v>
      </c>
      <c r="J18" s="33">
        <v>0</v>
      </c>
      <c r="K18" s="256">
        <v>0</v>
      </c>
      <c r="L18" s="33">
        <v>1</v>
      </c>
      <c r="M18" s="33">
        <v>1</v>
      </c>
      <c r="N18" s="257">
        <f t="shared" si="0"/>
        <v>1</v>
      </c>
    </row>
    <row r="19" spans="1:15" ht="47.25" customHeight="1" thickBot="1">
      <c r="A19" s="190" t="s">
        <v>60</v>
      </c>
      <c r="B19" s="27" t="s">
        <v>216</v>
      </c>
      <c r="C19" s="27" t="s">
        <v>403</v>
      </c>
      <c r="D19" s="28" t="s">
        <v>89</v>
      </c>
      <c r="E19" s="36">
        <v>0</v>
      </c>
      <c r="F19" s="33">
        <v>0</v>
      </c>
      <c r="G19" s="33">
        <v>0</v>
      </c>
      <c r="H19" s="257">
        <v>0</v>
      </c>
      <c r="I19" s="33">
        <v>1</v>
      </c>
      <c r="J19" s="33">
        <v>1</v>
      </c>
      <c r="K19" s="256">
        <f>J19/I19</f>
        <v>1</v>
      </c>
      <c r="L19" s="33">
        <v>0</v>
      </c>
      <c r="M19" s="33">
        <v>0</v>
      </c>
      <c r="N19" s="257">
        <v>0</v>
      </c>
    </row>
    <row r="20" spans="1:15" ht="26.25" customHeight="1" thickBot="1">
      <c r="A20" s="107">
        <v>2</v>
      </c>
      <c r="B20" s="372" t="s">
        <v>393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80" t="e">
        <f>(H21+H22+H23+#REF!+H27+H28)/6*100</f>
        <v>#REF!</v>
      </c>
    </row>
    <row r="21" spans="1:15" ht="120.75" customHeight="1" thickBot="1">
      <c r="A21" s="189" t="s">
        <v>18</v>
      </c>
      <c r="B21" s="27" t="s">
        <v>205</v>
      </c>
      <c r="C21" s="27" t="s">
        <v>433</v>
      </c>
      <c r="D21" s="26" t="s">
        <v>70</v>
      </c>
      <c r="E21" s="166">
        <v>1</v>
      </c>
      <c r="F21" s="167">
        <v>0</v>
      </c>
      <c r="G21" s="167">
        <v>0</v>
      </c>
      <c r="H21" s="168">
        <v>0</v>
      </c>
      <c r="I21" s="167">
        <v>1</v>
      </c>
      <c r="J21" s="167">
        <v>1</v>
      </c>
      <c r="K21" s="168">
        <f>J21/I21</f>
        <v>1</v>
      </c>
      <c r="L21" s="167">
        <v>0</v>
      </c>
      <c r="M21" s="167">
        <v>0</v>
      </c>
      <c r="N21" s="260">
        <v>0</v>
      </c>
    </row>
    <row r="22" spans="1:15" ht="26.25" customHeight="1" thickBot="1">
      <c r="A22" s="107">
        <v>3</v>
      </c>
      <c r="B22" s="372" t="s">
        <v>458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80" t="e">
        <f>(H23+#REF!+#REF!+H24+H29+H30)/6*100</f>
        <v>#REF!</v>
      </c>
    </row>
    <row r="23" spans="1:15" ht="64.5" customHeight="1" thickBot="1">
      <c r="A23" s="159" t="s">
        <v>157</v>
      </c>
      <c r="B23" s="210" t="s">
        <v>427</v>
      </c>
      <c r="C23" s="210" t="s">
        <v>108</v>
      </c>
      <c r="D23" s="36" t="s">
        <v>66</v>
      </c>
      <c r="E23" s="166">
        <v>0</v>
      </c>
      <c r="F23" s="167">
        <v>0</v>
      </c>
      <c r="G23" s="167">
        <v>0</v>
      </c>
      <c r="H23" s="168">
        <v>0</v>
      </c>
      <c r="I23" s="167">
        <v>0</v>
      </c>
      <c r="J23" s="167">
        <v>0</v>
      </c>
      <c r="K23" s="168">
        <v>0</v>
      </c>
      <c r="L23" s="167">
        <v>1</v>
      </c>
      <c r="M23" s="167">
        <v>1</v>
      </c>
      <c r="N23" s="168">
        <v>0</v>
      </c>
    </row>
    <row r="24" spans="1:15" ht="33.75" customHeight="1" thickBot="1">
      <c r="A24" s="106">
        <v>1</v>
      </c>
      <c r="B24" s="367" t="s">
        <v>136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9"/>
      <c r="O24" s="80">
        <f>(H25+H26+H27+H28+H29+H30)/6*100</f>
        <v>91.666666666666657</v>
      </c>
    </row>
    <row r="25" spans="1:15" ht="38.25" customHeight="1" thickBot="1">
      <c r="A25" s="188" t="s">
        <v>15</v>
      </c>
      <c r="B25" s="82" t="s">
        <v>48</v>
      </c>
      <c r="C25" s="9" t="s">
        <v>49</v>
      </c>
      <c r="D25" s="9" t="s">
        <v>50</v>
      </c>
      <c r="E25" s="102">
        <v>2</v>
      </c>
      <c r="F25" s="102">
        <v>1</v>
      </c>
      <c r="G25" s="108">
        <v>1</v>
      </c>
      <c r="H25" s="168">
        <f>G25/F25</f>
        <v>1</v>
      </c>
      <c r="I25" s="108">
        <v>1</v>
      </c>
      <c r="J25" s="108">
        <v>1</v>
      </c>
      <c r="K25" s="168">
        <f>J25/I25</f>
        <v>1</v>
      </c>
      <c r="L25" s="108">
        <v>6</v>
      </c>
      <c r="M25" s="108">
        <v>6</v>
      </c>
      <c r="N25" s="110">
        <f>M25/L25*100%</f>
        <v>1</v>
      </c>
    </row>
    <row r="26" spans="1:15" ht="51" customHeight="1" thickBot="1">
      <c r="A26" s="167" t="s">
        <v>16</v>
      </c>
      <c r="B26" s="82" t="s">
        <v>135</v>
      </c>
      <c r="C26" s="20" t="s">
        <v>55</v>
      </c>
      <c r="D26" s="20" t="s">
        <v>56</v>
      </c>
      <c r="E26" s="102">
        <v>1</v>
      </c>
      <c r="F26" s="102">
        <v>4</v>
      </c>
      <c r="G26" s="108">
        <v>4</v>
      </c>
      <c r="H26" s="168">
        <f t="shared" ref="H26:H36" si="1">G26/F26</f>
        <v>1</v>
      </c>
      <c r="I26" s="108">
        <v>17</v>
      </c>
      <c r="J26" s="108">
        <v>17</v>
      </c>
      <c r="K26" s="168">
        <f t="shared" ref="K26:K30" si="2">J26/I26</f>
        <v>1</v>
      </c>
      <c r="L26" s="108">
        <v>28</v>
      </c>
      <c r="M26" s="108">
        <v>28</v>
      </c>
      <c r="N26" s="110">
        <f t="shared" ref="N26:N30" si="3">M26/L26</f>
        <v>1</v>
      </c>
    </row>
    <row r="27" spans="1:15" ht="38.25" customHeight="1" thickBot="1">
      <c r="A27" s="167" t="s">
        <v>17</v>
      </c>
      <c r="B27" s="82" t="s">
        <v>137</v>
      </c>
      <c r="C27" s="23" t="s">
        <v>57</v>
      </c>
      <c r="D27" s="22" t="s">
        <v>50</v>
      </c>
      <c r="E27" s="102">
        <v>8</v>
      </c>
      <c r="F27" s="102">
        <v>10</v>
      </c>
      <c r="G27" s="108">
        <v>10</v>
      </c>
      <c r="H27" s="168">
        <f t="shared" si="1"/>
        <v>1</v>
      </c>
      <c r="I27" s="108">
        <v>0</v>
      </c>
      <c r="J27" s="108">
        <v>0</v>
      </c>
      <c r="K27" s="168">
        <v>0</v>
      </c>
      <c r="L27" s="108">
        <v>8</v>
      </c>
      <c r="M27" s="108">
        <v>8</v>
      </c>
      <c r="N27" s="110">
        <f t="shared" si="3"/>
        <v>1</v>
      </c>
    </row>
    <row r="28" spans="1:15" ht="48.75" customHeight="1" thickBot="1">
      <c r="A28" s="167" t="s">
        <v>60</v>
      </c>
      <c r="B28" s="82" t="s">
        <v>138</v>
      </c>
      <c r="C28" s="24" t="s">
        <v>225</v>
      </c>
      <c r="D28" s="23" t="s">
        <v>258</v>
      </c>
      <c r="E28" s="102" t="s">
        <v>223</v>
      </c>
      <c r="F28" s="102" t="s">
        <v>224</v>
      </c>
      <c r="G28" s="108" t="s">
        <v>224</v>
      </c>
      <c r="H28" s="168">
        <v>1</v>
      </c>
      <c r="I28" s="108" t="s">
        <v>408</v>
      </c>
      <c r="J28" s="108" t="s">
        <v>408</v>
      </c>
      <c r="K28" s="168">
        <v>1</v>
      </c>
      <c r="L28" s="108" t="s">
        <v>550</v>
      </c>
      <c r="M28" s="108" t="s">
        <v>550</v>
      </c>
      <c r="N28" s="110">
        <v>1</v>
      </c>
    </row>
    <row r="29" spans="1:15" ht="47.25" customHeight="1" thickBot="1">
      <c r="A29" s="370" t="s">
        <v>61</v>
      </c>
      <c r="B29" s="292" t="s">
        <v>139</v>
      </c>
      <c r="C29" s="176" t="s">
        <v>58</v>
      </c>
      <c r="D29" s="176" t="s">
        <v>56</v>
      </c>
      <c r="E29" s="185">
        <v>1</v>
      </c>
      <c r="F29" s="185">
        <v>1</v>
      </c>
      <c r="G29" s="186">
        <v>1</v>
      </c>
      <c r="H29" s="187">
        <f t="shared" si="1"/>
        <v>1</v>
      </c>
      <c r="I29" s="186">
        <v>1</v>
      </c>
      <c r="J29" s="186">
        <v>1</v>
      </c>
      <c r="K29" s="187">
        <f t="shared" si="2"/>
        <v>1</v>
      </c>
      <c r="L29" s="186">
        <v>1</v>
      </c>
      <c r="M29" s="186">
        <v>1</v>
      </c>
      <c r="N29" s="110">
        <f t="shared" si="3"/>
        <v>1</v>
      </c>
    </row>
    <row r="30" spans="1:15" ht="42" customHeight="1" thickBot="1">
      <c r="A30" s="371"/>
      <c r="B30" s="294"/>
      <c r="C30" s="176" t="s">
        <v>59</v>
      </c>
      <c r="D30" s="176" t="s">
        <v>56</v>
      </c>
      <c r="E30" s="102">
        <v>12</v>
      </c>
      <c r="F30" s="102">
        <v>12</v>
      </c>
      <c r="G30" s="108">
        <v>6</v>
      </c>
      <c r="H30" s="168">
        <f t="shared" si="1"/>
        <v>0.5</v>
      </c>
      <c r="I30" s="108">
        <v>12</v>
      </c>
      <c r="J30" s="108">
        <v>12</v>
      </c>
      <c r="K30" s="168">
        <f t="shared" si="2"/>
        <v>1</v>
      </c>
      <c r="L30" s="108">
        <v>12</v>
      </c>
      <c r="M30" s="108">
        <v>12</v>
      </c>
      <c r="N30" s="110">
        <f t="shared" si="3"/>
        <v>1</v>
      </c>
    </row>
    <row r="31" spans="1:15" ht="33.75" customHeight="1" thickBot="1">
      <c r="A31" s="107">
        <v>2</v>
      </c>
      <c r="B31" s="359" t="s">
        <v>140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1"/>
      <c r="O31" s="80">
        <f>(H32+H33+H34+H35+H36+H37)/6*100</f>
        <v>100</v>
      </c>
    </row>
    <row r="32" spans="1:15" ht="65.25" customHeight="1" thickBot="1">
      <c r="A32" s="100" t="s">
        <v>18</v>
      </c>
      <c r="B32" s="24" t="s">
        <v>324</v>
      </c>
      <c r="C32" s="194" t="s">
        <v>348</v>
      </c>
      <c r="D32" s="23" t="s">
        <v>350</v>
      </c>
      <c r="E32" s="36">
        <v>4</v>
      </c>
      <c r="F32" s="36">
        <v>4</v>
      </c>
      <c r="G32" s="52">
        <v>4</v>
      </c>
      <c r="H32" s="110">
        <f>G32/F32</f>
        <v>1</v>
      </c>
      <c r="I32" s="108">
        <v>4</v>
      </c>
      <c r="J32" s="108">
        <v>4</v>
      </c>
      <c r="K32" s="110">
        <f>J32/I32</f>
        <v>1</v>
      </c>
      <c r="L32" s="108">
        <v>4</v>
      </c>
      <c r="M32" s="108">
        <v>4</v>
      </c>
      <c r="N32" s="110">
        <f>M32/L32</f>
        <v>1</v>
      </c>
    </row>
    <row r="33" spans="1:15" ht="86.25" customHeight="1" thickBot="1">
      <c r="A33" s="100" t="s">
        <v>19</v>
      </c>
      <c r="B33" s="121" t="s">
        <v>325</v>
      </c>
      <c r="C33" s="194" t="s">
        <v>349</v>
      </c>
      <c r="D33" s="23" t="s">
        <v>350</v>
      </c>
      <c r="E33" s="36">
        <v>4</v>
      </c>
      <c r="F33" s="36">
        <v>4</v>
      </c>
      <c r="G33" s="52">
        <v>4</v>
      </c>
      <c r="H33" s="110">
        <f t="shared" si="1"/>
        <v>1</v>
      </c>
      <c r="I33" s="108">
        <v>4</v>
      </c>
      <c r="J33" s="108">
        <v>4</v>
      </c>
      <c r="K33" s="110">
        <f t="shared" ref="K33:K36" si="4">J33/I33</f>
        <v>1</v>
      </c>
      <c r="L33" s="108">
        <v>4</v>
      </c>
      <c r="M33" s="108">
        <v>4</v>
      </c>
      <c r="N33" s="110">
        <f t="shared" ref="N33:N36" si="5">M33/L33</f>
        <v>1</v>
      </c>
    </row>
    <row r="34" spans="1:15" ht="48" customHeight="1" thickBot="1">
      <c r="A34" s="100" t="s">
        <v>20</v>
      </c>
      <c r="B34" s="121" t="s">
        <v>326</v>
      </c>
      <c r="C34" s="194" t="s">
        <v>63</v>
      </c>
      <c r="D34" s="23" t="s">
        <v>64</v>
      </c>
      <c r="E34" s="36">
        <v>100</v>
      </c>
      <c r="F34" s="36">
        <v>100</v>
      </c>
      <c r="G34" s="52">
        <v>100</v>
      </c>
      <c r="H34" s="110">
        <f t="shared" si="1"/>
        <v>1</v>
      </c>
      <c r="I34" s="108">
        <v>100</v>
      </c>
      <c r="J34" s="108">
        <v>100</v>
      </c>
      <c r="K34" s="110">
        <f t="shared" si="4"/>
        <v>1</v>
      </c>
      <c r="L34" s="108">
        <v>100</v>
      </c>
      <c r="M34" s="108">
        <v>100</v>
      </c>
      <c r="N34" s="110">
        <f t="shared" si="5"/>
        <v>1</v>
      </c>
    </row>
    <row r="35" spans="1:15" ht="42" customHeight="1" thickBot="1">
      <c r="A35" s="100" t="s">
        <v>114</v>
      </c>
      <c r="B35" s="121" t="s">
        <v>327</v>
      </c>
      <c r="C35" s="194" t="s">
        <v>65</v>
      </c>
      <c r="D35" s="23" t="s">
        <v>66</v>
      </c>
      <c r="E35" s="36">
        <v>35</v>
      </c>
      <c r="F35" s="36">
        <v>35</v>
      </c>
      <c r="G35" s="52">
        <v>35</v>
      </c>
      <c r="H35" s="110">
        <f t="shared" si="1"/>
        <v>1</v>
      </c>
      <c r="I35" s="108">
        <v>30</v>
      </c>
      <c r="J35" s="108">
        <v>30</v>
      </c>
      <c r="K35" s="110">
        <f t="shared" si="4"/>
        <v>1</v>
      </c>
      <c r="L35" s="108">
        <v>30</v>
      </c>
      <c r="M35" s="108">
        <v>30</v>
      </c>
      <c r="N35" s="110">
        <f t="shared" si="5"/>
        <v>1</v>
      </c>
    </row>
    <row r="36" spans="1:15" ht="45" customHeight="1" thickBot="1">
      <c r="A36" s="131" t="s">
        <v>115</v>
      </c>
      <c r="B36" s="292" t="s">
        <v>328</v>
      </c>
      <c r="C36" s="194" t="s">
        <v>67</v>
      </c>
      <c r="D36" s="23" t="s">
        <v>50</v>
      </c>
      <c r="E36" s="36">
        <v>1</v>
      </c>
      <c r="F36" s="36">
        <v>1</v>
      </c>
      <c r="G36" s="52">
        <v>1</v>
      </c>
      <c r="H36" s="110">
        <f t="shared" si="1"/>
        <v>1</v>
      </c>
      <c r="I36" s="108">
        <v>1</v>
      </c>
      <c r="J36" s="108">
        <v>1</v>
      </c>
      <c r="K36" s="110">
        <f t="shared" si="4"/>
        <v>1</v>
      </c>
      <c r="L36" s="108">
        <v>1</v>
      </c>
      <c r="M36" s="108">
        <v>1</v>
      </c>
      <c r="N36" s="110">
        <f t="shared" si="5"/>
        <v>1</v>
      </c>
    </row>
    <row r="37" spans="1:15" ht="36.75" customHeight="1" thickBot="1">
      <c r="A37" s="131" t="s">
        <v>116</v>
      </c>
      <c r="B37" s="294"/>
      <c r="C37" s="194" t="s">
        <v>68</v>
      </c>
      <c r="D37" s="23" t="s">
        <v>50</v>
      </c>
      <c r="E37" s="36">
        <v>0</v>
      </c>
      <c r="F37" s="36">
        <v>0</v>
      </c>
      <c r="G37" s="52">
        <v>0</v>
      </c>
      <c r="H37" s="110">
        <v>1</v>
      </c>
      <c r="I37" s="108">
        <v>0</v>
      </c>
      <c r="J37" s="108">
        <v>0</v>
      </c>
      <c r="K37" s="110">
        <v>1</v>
      </c>
      <c r="L37" s="108">
        <v>0</v>
      </c>
      <c r="M37" s="108">
        <v>0</v>
      </c>
      <c r="N37" s="110">
        <v>1</v>
      </c>
    </row>
    <row r="38" spans="1:15" ht="33.75" customHeight="1" thickBot="1">
      <c r="A38" s="107">
        <v>3</v>
      </c>
      <c r="B38" s="359" t="s">
        <v>484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1"/>
      <c r="O38" s="80">
        <f>(H39+H40+H41+H42+H43+H45+H47+H48+H49+H50+H51+H52+H53+H54+H55+H56+H57+H58+H59)/19*100</f>
        <v>147.38264336706058</v>
      </c>
    </row>
    <row r="39" spans="1:15" ht="47.25" customHeight="1" thickBot="1">
      <c r="A39" s="101" t="s">
        <v>226</v>
      </c>
      <c r="B39" s="82" t="s">
        <v>146</v>
      </c>
      <c r="C39" s="27" t="s">
        <v>203</v>
      </c>
      <c r="D39" s="26" t="s">
        <v>253</v>
      </c>
      <c r="E39" s="160">
        <v>4</v>
      </c>
      <c r="F39" s="160">
        <v>4</v>
      </c>
      <c r="G39" s="52">
        <v>4</v>
      </c>
      <c r="H39" s="110">
        <f>G39/F39</f>
        <v>1</v>
      </c>
      <c r="I39" s="108">
        <v>4</v>
      </c>
      <c r="J39" s="108">
        <v>4</v>
      </c>
      <c r="K39" s="110">
        <f>J39/I39</f>
        <v>1</v>
      </c>
      <c r="L39" s="108">
        <v>4</v>
      </c>
      <c r="M39" s="108">
        <v>4</v>
      </c>
      <c r="N39" s="110">
        <f>M39/L39</f>
        <v>1</v>
      </c>
    </row>
    <row r="40" spans="1:15" ht="33.75" customHeight="1" thickBot="1">
      <c r="A40" s="132" t="s">
        <v>453</v>
      </c>
      <c r="B40" s="292" t="s">
        <v>147</v>
      </c>
      <c r="C40" s="27" t="s">
        <v>71</v>
      </c>
      <c r="D40" s="26" t="s">
        <v>66</v>
      </c>
      <c r="E40" s="160">
        <v>10</v>
      </c>
      <c r="F40" s="160">
        <v>10</v>
      </c>
      <c r="G40" s="52">
        <v>11</v>
      </c>
      <c r="H40" s="110">
        <f t="shared" ref="H40:K80" si="6">G40/F40</f>
        <v>1.1000000000000001</v>
      </c>
      <c r="I40" s="108">
        <v>2</v>
      </c>
      <c r="J40" s="109">
        <v>2</v>
      </c>
      <c r="K40" s="110">
        <f t="shared" ref="K40:K45" si="7">J40/I40</f>
        <v>1</v>
      </c>
      <c r="L40" s="108">
        <v>4</v>
      </c>
      <c r="M40" s="108">
        <v>4</v>
      </c>
      <c r="N40" s="110">
        <f t="shared" ref="N40:N59" si="8">M40/L40</f>
        <v>1</v>
      </c>
    </row>
    <row r="41" spans="1:15" ht="33.75" customHeight="1" thickBot="1">
      <c r="A41" s="132" t="s">
        <v>454</v>
      </c>
      <c r="B41" s="294"/>
      <c r="C41" s="27" t="s">
        <v>291</v>
      </c>
      <c r="D41" s="26" t="s">
        <v>292</v>
      </c>
      <c r="E41" s="160">
        <v>1</v>
      </c>
      <c r="F41" s="160">
        <v>1</v>
      </c>
      <c r="G41" s="52">
        <v>1</v>
      </c>
      <c r="H41" s="110">
        <f t="shared" si="6"/>
        <v>1</v>
      </c>
      <c r="I41" s="108">
        <v>1</v>
      </c>
      <c r="J41" s="108">
        <v>1</v>
      </c>
      <c r="K41" s="110">
        <f t="shared" si="7"/>
        <v>1</v>
      </c>
      <c r="L41" s="108">
        <v>3</v>
      </c>
      <c r="M41" s="108">
        <v>3</v>
      </c>
      <c r="N41" s="110">
        <f t="shared" si="8"/>
        <v>1</v>
      </c>
    </row>
    <row r="42" spans="1:15" ht="42" customHeight="1" thickBot="1">
      <c r="A42" s="103" t="s">
        <v>229</v>
      </c>
      <c r="B42" s="82" t="s">
        <v>260</v>
      </c>
      <c r="C42" s="27" t="s">
        <v>230</v>
      </c>
      <c r="D42" s="26" t="s">
        <v>72</v>
      </c>
      <c r="E42" s="161">
        <v>600</v>
      </c>
      <c r="F42" s="78">
        <v>300</v>
      </c>
      <c r="G42" s="78">
        <v>273</v>
      </c>
      <c r="H42" s="110">
        <f t="shared" si="6"/>
        <v>0.91</v>
      </c>
      <c r="I42" s="108">
        <v>900</v>
      </c>
      <c r="J42" s="109">
        <v>900</v>
      </c>
      <c r="K42" s="110">
        <f t="shared" si="7"/>
        <v>1</v>
      </c>
      <c r="L42" s="108">
        <v>19400</v>
      </c>
      <c r="M42" s="108">
        <v>19400</v>
      </c>
      <c r="N42" s="110">
        <f t="shared" si="8"/>
        <v>1</v>
      </c>
    </row>
    <row r="43" spans="1:15" ht="44.25" customHeight="1" thickBot="1">
      <c r="A43" s="101" t="s">
        <v>232</v>
      </c>
      <c r="B43" s="82" t="s">
        <v>204</v>
      </c>
      <c r="C43" s="27" t="s">
        <v>231</v>
      </c>
      <c r="D43" s="26" t="s">
        <v>74</v>
      </c>
      <c r="E43" s="160">
        <v>1</v>
      </c>
      <c r="F43" s="160">
        <v>2</v>
      </c>
      <c r="G43" s="52">
        <v>2</v>
      </c>
      <c r="H43" s="110">
        <f t="shared" si="6"/>
        <v>1</v>
      </c>
      <c r="I43" s="108">
        <v>1</v>
      </c>
      <c r="J43" s="108">
        <v>1</v>
      </c>
      <c r="K43" s="110">
        <f t="shared" si="7"/>
        <v>1</v>
      </c>
      <c r="L43" s="108">
        <v>1</v>
      </c>
      <c r="M43" s="108">
        <v>1</v>
      </c>
      <c r="N43" s="110">
        <f t="shared" si="8"/>
        <v>1</v>
      </c>
    </row>
    <row r="44" spans="1:15" ht="114.75" customHeight="1" thickBot="1">
      <c r="A44" s="211" t="s">
        <v>233</v>
      </c>
      <c r="B44" s="201" t="s">
        <v>565</v>
      </c>
      <c r="C44" s="27" t="s">
        <v>249</v>
      </c>
      <c r="D44" s="26" t="s">
        <v>74</v>
      </c>
      <c r="E44" s="160">
        <v>0</v>
      </c>
      <c r="F44" s="160">
        <v>0</v>
      </c>
      <c r="G44" s="52">
        <v>0</v>
      </c>
      <c r="H44" s="110">
        <v>0</v>
      </c>
      <c r="I44" s="108">
        <v>0</v>
      </c>
      <c r="J44" s="108">
        <v>0</v>
      </c>
      <c r="K44" s="110">
        <v>0</v>
      </c>
      <c r="L44" s="108">
        <v>1</v>
      </c>
      <c r="M44" s="108">
        <v>1</v>
      </c>
      <c r="N44" s="110">
        <f t="shared" si="8"/>
        <v>1</v>
      </c>
    </row>
    <row r="45" spans="1:15" ht="110.25" customHeight="1" thickBot="1">
      <c r="A45" s="211" t="s">
        <v>234</v>
      </c>
      <c r="B45" s="193" t="s">
        <v>206</v>
      </c>
      <c r="C45" s="27" t="s">
        <v>235</v>
      </c>
      <c r="D45" s="26" t="s">
        <v>74</v>
      </c>
      <c r="E45" s="160">
        <v>1</v>
      </c>
      <c r="F45" s="162">
        <v>2</v>
      </c>
      <c r="G45" s="52">
        <v>2</v>
      </c>
      <c r="H45" s="110">
        <f t="shared" si="6"/>
        <v>1</v>
      </c>
      <c r="I45" s="108">
        <v>1</v>
      </c>
      <c r="J45" s="108">
        <v>1</v>
      </c>
      <c r="K45" s="110">
        <f t="shared" si="7"/>
        <v>1</v>
      </c>
      <c r="L45" s="108">
        <v>0</v>
      </c>
      <c r="M45" s="108">
        <v>0</v>
      </c>
      <c r="N45" s="110">
        <v>0</v>
      </c>
    </row>
    <row r="46" spans="1:15" ht="41.25" customHeight="1" thickBot="1">
      <c r="A46" s="211" t="s">
        <v>236</v>
      </c>
      <c r="B46" s="201" t="s">
        <v>495</v>
      </c>
      <c r="C46" s="27" t="s">
        <v>591</v>
      </c>
      <c r="D46" s="26" t="s">
        <v>74</v>
      </c>
      <c r="E46" s="160">
        <v>0</v>
      </c>
      <c r="F46" s="162">
        <v>0</v>
      </c>
      <c r="G46" s="52">
        <v>0</v>
      </c>
      <c r="H46" s="110">
        <v>0</v>
      </c>
      <c r="I46" s="108">
        <v>0</v>
      </c>
      <c r="J46" s="108">
        <v>0</v>
      </c>
      <c r="K46" s="110">
        <v>0</v>
      </c>
      <c r="L46" s="108" t="s">
        <v>551</v>
      </c>
      <c r="M46" s="108">
        <v>0</v>
      </c>
      <c r="N46" s="110">
        <v>0</v>
      </c>
    </row>
    <row r="47" spans="1:15" ht="52.5" customHeight="1" thickBot="1">
      <c r="A47" s="211" t="s">
        <v>237</v>
      </c>
      <c r="B47" s="82" t="s">
        <v>329</v>
      </c>
      <c r="C47" s="27" t="s">
        <v>73</v>
      </c>
      <c r="D47" s="26" t="s">
        <v>74</v>
      </c>
      <c r="E47" s="160">
        <v>12</v>
      </c>
      <c r="F47" s="160">
        <v>12</v>
      </c>
      <c r="G47" s="52">
        <v>12</v>
      </c>
      <c r="H47" s="110">
        <f t="shared" ref="H47:H59" si="9">G47/F47</f>
        <v>1</v>
      </c>
      <c r="I47" s="108">
        <v>12</v>
      </c>
      <c r="J47" s="108">
        <v>12</v>
      </c>
      <c r="K47" s="110">
        <f>J47/I47</f>
        <v>1</v>
      </c>
      <c r="L47" s="108">
        <v>1</v>
      </c>
      <c r="M47" s="108">
        <v>1</v>
      </c>
      <c r="N47" s="110">
        <f t="shared" si="8"/>
        <v>1</v>
      </c>
      <c r="O47" s="113"/>
    </row>
    <row r="48" spans="1:15" ht="33.75" customHeight="1" thickBot="1">
      <c r="A48" s="211" t="s">
        <v>238</v>
      </c>
      <c r="B48" s="82" t="s">
        <v>149</v>
      </c>
      <c r="C48" s="27" t="s">
        <v>75</v>
      </c>
      <c r="D48" s="26" t="s">
        <v>62</v>
      </c>
      <c r="E48" s="160">
        <v>2</v>
      </c>
      <c r="F48" s="160">
        <v>2</v>
      </c>
      <c r="G48" s="52">
        <v>2</v>
      </c>
      <c r="H48" s="110">
        <f t="shared" si="9"/>
        <v>1</v>
      </c>
      <c r="I48" s="108">
        <v>0</v>
      </c>
      <c r="J48" s="108">
        <v>0</v>
      </c>
      <c r="K48" s="110">
        <v>1</v>
      </c>
      <c r="L48" s="2" t="s">
        <v>551</v>
      </c>
      <c r="M48" s="108">
        <v>0</v>
      </c>
      <c r="N48" s="110">
        <v>1</v>
      </c>
    </row>
    <row r="49" spans="1:15" ht="84" customHeight="1" thickBot="1">
      <c r="A49" s="211" t="s">
        <v>239</v>
      </c>
      <c r="B49" s="82" t="s">
        <v>207</v>
      </c>
      <c r="C49" s="40" t="s">
        <v>76</v>
      </c>
      <c r="D49" s="26" t="s">
        <v>74</v>
      </c>
      <c r="E49" s="160">
        <v>12</v>
      </c>
      <c r="F49" s="160">
        <v>12</v>
      </c>
      <c r="G49" s="52">
        <v>12</v>
      </c>
      <c r="H49" s="110">
        <f t="shared" si="9"/>
        <v>1</v>
      </c>
      <c r="I49" s="108">
        <v>12</v>
      </c>
      <c r="J49" s="108">
        <v>12</v>
      </c>
      <c r="K49" s="110">
        <f t="shared" ref="K49:K59" si="10">J49/I49</f>
        <v>1</v>
      </c>
      <c r="L49" s="108">
        <v>12</v>
      </c>
      <c r="M49" s="108">
        <v>12</v>
      </c>
      <c r="N49" s="110">
        <f t="shared" si="8"/>
        <v>1</v>
      </c>
    </row>
    <row r="50" spans="1:15" ht="36.75" customHeight="1" thickBot="1">
      <c r="A50" s="211" t="s">
        <v>240</v>
      </c>
      <c r="B50" s="82" t="s">
        <v>150</v>
      </c>
      <c r="C50" s="27" t="s">
        <v>77</v>
      </c>
      <c r="D50" s="26" t="s">
        <v>74</v>
      </c>
      <c r="E50" s="160">
        <v>12</v>
      </c>
      <c r="F50" s="160">
        <v>12</v>
      </c>
      <c r="G50" s="52">
        <v>12</v>
      </c>
      <c r="H50" s="110">
        <f t="shared" si="9"/>
        <v>1</v>
      </c>
      <c r="I50" s="108">
        <v>12</v>
      </c>
      <c r="J50" s="108">
        <v>12</v>
      </c>
      <c r="K50" s="110">
        <f t="shared" si="10"/>
        <v>1</v>
      </c>
      <c r="L50" s="108">
        <v>12</v>
      </c>
      <c r="M50" s="108">
        <v>12</v>
      </c>
      <c r="N50" s="110">
        <f t="shared" si="8"/>
        <v>1</v>
      </c>
    </row>
    <row r="51" spans="1:15" ht="34.5" customHeight="1" thickBot="1">
      <c r="A51" s="211" t="s">
        <v>241</v>
      </c>
      <c r="B51" s="82" t="s">
        <v>330</v>
      </c>
      <c r="C51" s="27" t="s">
        <v>79</v>
      </c>
      <c r="D51" s="26" t="s">
        <v>78</v>
      </c>
      <c r="E51" s="160">
        <v>2</v>
      </c>
      <c r="F51" s="162">
        <v>2</v>
      </c>
      <c r="G51" s="71">
        <v>2</v>
      </c>
      <c r="H51" s="110">
        <f t="shared" si="9"/>
        <v>1</v>
      </c>
      <c r="I51" s="108">
        <v>2</v>
      </c>
      <c r="J51" s="108">
        <v>2</v>
      </c>
      <c r="K51" s="110">
        <f t="shared" si="10"/>
        <v>1</v>
      </c>
      <c r="L51" s="108">
        <v>2</v>
      </c>
      <c r="M51" s="108">
        <v>2</v>
      </c>
      <c r="N51" s="110">
        <f t="shared" si="8"/>
        <v>1</v>
      </c>
    </row>
    <row r="52" spans="1:15" ht="34.5" customHeight="1" thickBot="1">
      <c r="A52" s="211" t="s">
        <v>242</v>
      </c>
      <c r="B52" s="82" t="s">
        <v>331</v>
      </c>
      <c r="C52" s="40" t="s">
        <v>81</v>
      </c>
      <c r="D52" s="26" t="s">
        <v>80</v>
      </c>
      <c r="E52" s="161">
        <v>900</v>
      </c>
      <c r="F52" s="78">
        <v>500</v>
      </c>
      <c r="G52" s="78">
        <v>494</v>
      </c>
      <c r="H52" s="110">
        <f t="shared" si="9"/>
        <v>0.98799999999999999</v>
      </c>
      <c r="I52" s="108">
        <v>562</v>
      </c>
      <c r="J52" s="109">
        <v>562</v>
      </c>
      <c r="K52" s="110">
        <f t="shared" si="10"/>
        <v>1</v>
      </c>
      <c r="L52" s="108">
        <v>500</v>
      </c>
      <c r="M52" s="108">
        <v>500</v>
      </c>
      <c r="N52" s="110">
        <f t="shared" si="8"/>
        <v>1</v>
      </c>
    </row>
    <row r="53" spans="1:15" ht="34.5" customHeight="1" thickBot="1">
      <c r="A53" s="211" t="s">
        <v>243</v>
      </c>
      <c r="B53" s="82" t="s">
        <v>332</v>
      </c>
      <c r="C53" s="27" t="s">
        <v>82</v>
      </c>
      <c r="D53" s="26" t="s">
        <v>83</v>
      </c>
      <c r="E53" s="161">
        <v>6000</v>
      </c>
      <c r="F53" s="78">
        <v>6000</v>
      </c>
      <c r="G53" s="71">
        <v>60000</v>
      </c>
      <c r="H53" s="110">
        <f t="shared" si="9"/>
        <v>10</v>
      </c>
      <c r="I53" s="108">
        <v>6000</v>
      </c>
      <c r="J53" s="108">
        <v>6000</v>
      </c>
      <c r="K53" s="110">
        <f t="shared" si="10"/>
        <v>1</v>
      </c>
      <c r="L53" s="108">
        <v>7500</v>
      </c>
      <c r="M53" s="108">
        <v>7500</v>
      </c>
      <c r="N53" s="110">
        <f t="shared" si="8"/>
        <v>1</v>
      </c>
    </row>
    <row r="54" spans="1:15" ht="33" customHeight="1" thickBot="1">
      <c r="A54" s="211" t="s">
        <v>244</v>
      </c>
      <c r="B54" s="82" t="s">
        <v>209</v>
      </c>
      <c r="C54" s="40" t="s">
        <v>85</v>
      </c>
      <c r="D54" s="26" t="s">
        <v>84</v>
      </c>
      <c r="E54" s="161">
        <v>3437</v>
      </c>
      <c r="F54" s="78">
        <v>2762.9</v>
      </c>
      <c r="G54" s="71">
        <v>2424.25</v>
      </c>
      <c r="H54" s="110">
        <f t="shared" si="9"/>
        <v>0.87742951246878276</v>
      </c>
      <c r="I54" s="108">
        <v>2475.37</v>
      </c>
      <c r="J54" s="171">
        <v>2121.098</v>
      </c>
      <c r="K54" s="110">
        <f t="shared" si="10"/>
        <v>0.85688119351854475</v>
      </c>
      <c r="L54" s="108">
        <v>2500</v>
      </c>
      <c r="M54" s="108">
        <v>2500</v>
      </c>
      <c r="N54" s="110">
        <f t="shared" si="8"/>
        <v>1</v>
      </c>
    </row>
    <row r="55" spans="1:15" ht="48" customHeight="1" thickBot="1">
      <c r="A55" s="211" t="s">
        <v>245</v>
      </c>
      <c r="B55" s="82" t="s">
        <v>333</v>
      </c>
      <c r="C55" s="27" t="s">
        <v>86</v>
      </c>
      <c r="D55" s="26" t="s">
        <v>62</v>
      </c>
      <c r="E55" s="160">
        <v>55</v>
      </c>
      <c r="F55" s="160">
        <v>55</v>
      </c>
      <c r="G55" s="52">
        <v>62</v>
      </c>
      <c r="H55" s="110">
        <f t="shared" si="9"/>
        <v>1.1272727272727272</v>
      </c>
      <c r="I55" s="108">
        <v>34</v>
      </c>
      <c r="J55" s="108">
        <v>52</v>
      </c>
      <c r="K55" s="110">
        <f t="shared" si="10"/>
        <v>1.5294117647058822</v>
      </c>
      <c r="L55" s="108">
        <v>142</v>
      </c>
      <c r="M55" s="108">
        <v>142</v>
      </c>
      <c r="N55" s="110">
        <f t="shared" si="8"/>
        <v>1</v>
      </c>
    </row>
    <row r="56" spans="1:15" ht="46.5" customHeight="1" thickBot="1">
      <c r="A56" s="211" t="s">
        <v>246</v>
      </c>
      <c r="B56" s="82" t="s">
        <v>210</v>
      </c>
      <c r="C56" s="27" t="s">
        <v>87</v>
      </c>
      <c r="D56" s="26" t="s">
        <v>248</v>
      </c>
      <c r="E56" s="52">
        <v>200</v>
      </c>
      <c r="F56" s="52">
        <v>200</v>
      </c>
      <c r="G56" s="52">
        <v>200</v>
      </c>
      <c r="H56" s="110">
        <f t="shared" si="9"/>
        <v>1</v>
      </c>
      <c r="I56" s="108">
        <v>200</v>
      </c>
      <c r="J56" s="108">
        <v>200</v>
      </c>
      <c r="K56" s="110">
        <f t="shared" si="10"/>
        <v>1</v>
      </c>
      <c r="L56" s="108">
        <v>65</v>
      </c>
      <c r="M56" s="108">
        <v>65</v>
      </c>
      <c r="N56" s="110">
        <f t="shared" si="8"/>
        <v>1</v>
      </c>
    </row>
    <row r="57" spans="1:15" ht="121.5" customHeight="1" thickBot="1">
      <c r="A57" s="211" t="s">
        <v>247</v>
      </c>
      <c r="B57" s="82" t="s">
        <v>211</v>
      </c>
      <c r="C57" s="27" t="s">
        <v>249</v>
      </c>
      <c r="D57" s="26" t="s">
        <v>250</v>
      </c>
      <c r="E57" s="52">
        <v>2</v>
      </c>
      <c r="F57" s="52">
        <v>2</v>
      </c>
      <c r="G57" s="52">
        <v>2</v>
      </c>
      <c r="H57" s="110">
        <f t="shared" si="9"/>
        <v>1</v>
      </c>
      <c r="I57" s="108">
        <v>1</v>
      </c>
      <c r="J57" s="108">
        <v>1</v>
      </c>
      <c r="K57" s="110">
        <f t="shared" si="10"/>
        <v>1</v>
      </c>
      <c r="L57" s="108">
        <v>1</v>
      </c>
      <c r="M57" s="108">
        <v>1</v>
      </c>
      <c r="N57" s="110">
        <f t="shared" si="8"/>
        <v>1</v>
      </c>
    </row>
    <row r="58" spans="1:15" ht="113.25" thickBot="1">
      <c r="A58" s="211" t="s">
        <v>566</v>
      </c>
      <c r="B58" s="82" t="s">
        <v>206</v>
      </c>
      <c r="C58" s="27" t="s">
        <v>88</v>
      </c>
      <c r="D58" s="28" t="s">
        <v>89</v>
      </c>
      <c r="E58" s="52">
        <v>1</v>
      </c>
      <c r="F58" s="52">
        <v>1</v>
      </c>
      <c r="G58" s="52">
        <v>1</v>
      </c>
      <c r="H58" s="110">
        <f t="shared" si="9"/>
        <v>1</v>
      </c>
      <c r="I58" s="108">
        <v>1</v>
      </c>
      <c r="J58" s="109">
        <v>1</v>
      </c>
      <c r="K58" s="110">
        <f t="shared" si="10"/>
        <v>1</v>
      </c>
      <c r="L58" s="108">
        <v>1</v>
      </c>
      <c r="M58" s="108">
        <v>1</v>
      </c>
      <c r="N58" s="110">
        <f t="shared" si="8"/>
        <v>1</v>
      </c>
    </row>
    <row r="59" spans="1:15" ht="45.75" thickBot="1">
      <c r="A59" s="211" t="s">
        <v>592</v>
      </c>
      <c r="B59" s="82" t="s">
        <v>334</v>
      </c>
      <c r="C59" s="27" t="s">
        <v>212</v>
      </c>
      <c r="D59" s="28" t="s">
        <v>89</v>
      </c>
      <c r="E59" s="52">
        <v>1</v>
      </c>
      <c r="F59" s="52">
        <v>1</v>
      </c>
      <c r="G59" s="52">
        <v>1</v>
      </c>
      <c r="H59" s="110">
        <f t="shared" si="9"/>
        <v>1</v>
      </c>
      <c r="I59" s="108">
        <v>1</v>
      </c>
      <c r="J59" s="108">
        <v>1</v>
      </c>
      <c r="K59" s="110">
        <f t="shared" si="10"/>
        <v>1</v>
      </c>
      <c r="L59" s="108">
        <v>1</v>
      </c>
      <c r="M59" s="108">
        <v>1</v>
      </c>
      <c r="N59" s="110">
        <f t="shared" si="8"/>
        <v>1</v>
      </c>
    </row>
    <row r="60" spans="1:15" ht="33.75" customHeight="1" thickBot="1">
      <c r="A60" s="107">
        <v>4</v>
      </c>
      <c r="B60" s="359" t="s">
        <v>382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1"/>
      <c r="O60" s="114">
        <f>(H61+H62+H63+H65+H66+H67+H69+H70+H73+H74)/10*100</f>
        <v>100.28012559477003</v>
      </c>
    </row>
    <row r="61" spans="1:15" ht="57" customHeight="1" thickBot="1">
      <c r="A61" s="132" t="s">
        <v>435</v>
      </c>
      <c r="B61" s="364" t="s">
        <v>153</v>
      </c>
      <c r="C61" s="27" t="s">
        <v>90</v>
      </c>
      <c r="D61" s="29" t="s">
        <v>66</v>
      </c>
      <c r="E61" s="108">
        <v>150</v>
      </c>
      <c r="F61" s="108">
        <v>150</v>
      </c>
      <c r="G61" s="108">
        <v>150</v>
      </c>
      <c r="H61" s="110">
        <f t="shared" si="6"/>
        <v>1</v>
      </c>
      <c r="I61" s="108">
        <v>220</v>
      </c>
      <c r="J61" s="108">
        <v>220</v>
      </c>
      <c r="K61" s="110">
        <f t="shared" si="6"/>
        <v>1</v>
      </c>
      <c r="L61" s="108">
        <v>220</v>
      </c>
      <c r="M61" s="108">
        <v>239</v>
      </c>
      <c r="N61" s="110">
        <f>M61/L61</f>
        <v>1.0863636363636364</v>
      </c>
    </row>
    <row r="62" spans="1:15" ht="39" customHeight="1" thickBot="1">
      <c r="A62" s="132" t="s">
        <v>436</v>
      </c>
      <c r="B62" s="365"/>
      <c r="C62" s="27" t="s">
        <v>91</v>
      </c>
      <c r="D62" s="29" t="s">
        <v>92</v>
      </c>
      <c r="E62" s="104">
        <v>5350</v>
      </c>
      <c r="F62" s="104">
        <v>5350</v>
      </c>
      <c r="G62" s="108">
        <v>5200</v>
      </c>
      <c r="H62" s="110">
        <f t="shared" si="6"/>
        <v>0.9719626168224299</v>
      </c>
      <c r="I62" s="108">
        <v>18900</v>
      </c>
      <c r="J62" s="108">
        <v>18988</v>
      </c>
      <c r="K62" s="110">
        <f t="shared" si="6"/>
        <v>1.0046560846560846</v>
      </c>
      <c r="L62" s="108">
        <v>18900</v>
      </c>
      <c r="M62" s="108">
        <v>19002</v>
      </c>
      <c r="N62" s="110">
        <f t="shared" ref="N62:N74" si="11">M62/L62</f>
        <v>1.0053968253968253</v>
      </c>
    </row>
    <row r="63" spans="1:15" ht="39" customHeight="1" thickBot="1">
      <c r="A63" s="132" t="s">
        <v>437</v>
      </c>
      <c r="B63" s="366"/>
      <c r="C63" s="27" t="s">
        <v>251</v>
      </c>
      <c r="D63" s="29" t="s">
        <v>92</v>
      </c>
      <c r="E63" s="108">
        <v>12</v>
      </c>
      <c r="F63" s="108">
        <v>12</v>
      </c>
      <c r="G63" s="108">
        <v>12</v>
      </c>
      <c r="H63" s="110">
        <f t="shared" si="6"/>
        <v>1</v>
      </c>
      <c r="I63" s="108">
        <v>12</v>
      </c>
      <c r="J63" s="108">
        <v>12</v>
      </c>
      <c r="K63" s="110">
        <f t="shared" si="6"/>
        <v>1</v>
      </c>
      <c r="L63" s="108">
        <v>12</v>
      </c>
      <c r="M63" s="108">
        <v>12</v>
      </c>
      <c r="N63" s="110">
        <f t="shared" si="11"/>
        <v>1</v>
      </c>
    </row>
    <row r="64" spans="1:15" ht="38.25" customHeight="1" thickBot="1">
      <c r="A64" s="103" t="s">
        <v>335</v>
      </c>
      <c r="B64" s="105" t="s">
        <v>340</v>
      </c>
      <c r="C64" s="27" t="s">
        <v>93</v>
      </c>
      <c r="D64" s="29" t="s">
        <v>94</v>
      </c>
      <c r="E64" s="108">
        <v>0</v>
      </c>
      <c r="F64" s="108">
        <v>0</v>
      </c>
      <c r="G64" s="108">
        <v>0</v>
      </c>
      <c r="H64" s="110">
        <v>0</v>
      </c>
      <c r="I64" s="108">
        <v>165.35</v>
      </c>
      <c r="J64" s="108">
        <v>165.35</v>
      </c>
      <c r="K64" s="110">
        <v>0</v>
      </c>
      <c r="L64" s="108">
        <v>732.69</v>
      </c>
      <c r="M64" s="108">
        <v>732.69</v>
      </c>
      <c r="N64" s="110">
        <f t="shared" si="11"/>
        <v>1</v>
      </c>
    </row>
    <row r="65" spans="1:15" ht="31.5" customHeight="1" thickBot="1">
      <c r="A65" s="132" t="s">
        <v>438</v>
      </c>
      <c r="B65" s="364" t="s">
        <v>341</v>
      </c>
      <c r="C65" s="27" t="s">
        <v>95</v>
      </c>
      <c r="D65" s="29" t="s">
        <v>92</v>
      </c>
      <c r="E65" s="111">
        <v>5560</v>
      </c>
      <c r="F65" s="111">
        <v>5560</v>
      </c>
      <c r="G65" s="108">
        <v>5505</v>
      </c>
      <c r="H65" s="110">
        <f t="shared" si="6"/>
        <v>0.9901079136690647</v>
      </c>
      <c r="I65" s="108">
        <v>5300</v>
      </c>
      <c r="J65" s="108">
        <v>5300</v>
      </c>
      <c r="K65" s="110">
        <f t="shared" si="6"/>
        <v>1</v>
      </c>
      <c r="L65" s="108">
        <v>5300</v>
      </c>
      <c r="M65" s="108">
        <v>5318</v>
      </c>
      <c r="N65" s="110">
        <f t="shared" si="11"/>
        <v>1.0033962264150944</v>
      </c>
    </row>
    <row r="66" spans="1:15" ht="38.25" customHeight="1" thickBot="1">
      <c r="A66" s="132" t="s">
        <v>439</v>
      </c>
      <c r="B66" s="365"/>
      <c r="C66" s="27" t="s">
        <v>96</v>
      </c>
      <c r="D66" s="29" t="s">
        <v>97</v>
      </c>
      <c r="E66" s="104" t="s">
        <v>98</v>
      </c>
      <c r="F66" s="104" t="s">
        <v>98</v>
      </c>
      <c r="G66" s="104" t="s">
        <v>98</v>
      </c>
      <c r="H66" s="110">
        <v>1</v>
      </c>
      <c r="I66" s="104" t="s">
        <v>461</v>
      </c>
      <c r="J66" s="104" t="s">
        <v>461</v>
      </c>
      <c r="K66" s="110">
        <v>1</v>
      </c>
      <c r="L66" s="108" t="s">
        <v>461</v>
      </c>
      <c r="M66" s="108" t="s">
        <v>552</v>
      </c>
      <c r="N66" s="110">
        <v>1</v>
      </c>
    </row>
    <row r="67" spans="1:15" ht="33.75" customHeight="1" thickBot="1">
      <c r="A67" s="103" t="s">
        <v>440</v>
      </c>
      <c r="B67" s="366"/>
      <c r="C67" s="27" t="s">
        <v>99</v>
      </c>
      <c r="D67" s="29" t="s">
        <v>100</v>
      </c>
      <c r="E67" s="104">
        <v>12637</v>
      </c>
      <c r="F67" s="104">
        <v>12637</v>
      </c>
      <c r="G67" s="104">
        <v>12637</v>
      </c>
      <c r="H67" s="110">
        <f t="shared" si="6"/>
        <v>1</v>
      </c>
      <c r="I67" s="104">
        <v>12637</v>
      </c>
      <c r="J67" s="104">
        <v>12637</v>
      </c>
      <c r="K67" s="110">
        <f t="shared" si="6"/>
        <v>1</v>
      </c>
      <c r="L67" s="108">
        <v>12637</v>
      </c>
      <c r="M67" s="108">
        <v>13274</v>
      </c>
      <c r="N67" s="110">
        <f t="shared" si="11"/>
        <v>1.0504075334335681</v>
      </c>
    </row>
    <row r="68" spans="1:15" ht="38.25" customHeight="1" thickBot="1">
      <c r="A68" s="101" t="s">
        <v>336</v>
      </c>
      <c r="B68" s="82" t="s">
        <v>154</v>
      </c>
      <c r="C68" s="27" t="s">
        <v>93</v>
      </c>
      <c r="D68" s="29" t="s">
        <v>94</v>
      </c>
      <c r="E68" s="104">
        <f>'3.Свед-я о показ-лях мун.пр'!D56</f>
        <v>0</v>
      </c>
      <c r="F68" s="104">
        <f>'3.Свед-я о показ-лях мун.пр'!E56</f>
        <v>0</v>
      </c>
      <c r="G68" s="104">
        <f>'3.Свед-я о показ-лях мун.пр'!F56</f>
        <v>0</v>
      </c>
      <c r="H68" s="110">
        <v>0</v>
      </c>
      <c r="I68" s="104">
        <v>0</v>
      </c>
      <c r="J68" s="104">
        <v>0</v>
      </c>
      <c r="K68" s="110">
        <v>0</v>
      </c>
      <c r="L68" s="108">
        <v>0</v>
      </c>
      <c r="M68" s="108">
        <v>0</v>
      </c>
      <c r="N68" s="110">
        <v>0</v>
      </c>
    </row>
    <row r="69" spans="1:15" ht="38.25" customHeight="1" thickBot="1">
      <c r="A69" s="103" t="s">
        <v>441</v>
      </c>
      <c r="B69" s="292" t="s">
        <v>261</v>
      </c>
      <c r="C69" s="27" t="s">
        <v>101</v>
      </c>
      <c r="D69" s="29" t="s">
        <v>66</v>
      </c>
      <c r="E69" s="111">
        <v>60</v>
      </c>
      <c r="F69" s="111">
        <v>60</v>
      </c>
      <c r="G69" s="108">
        <v>62</v>
      </c>
      <c r="H69" s="110">
        <f t="shared" si="6"/>
        <v>1.0333333333333334</v>
      </c>
      <c r="I69" s="108">
        <v>62</v>
      </c>
      <c r="J69" s="108">
        <v>62</v>
      </c>
      <c r="K69" s="110">
        <f t="shared" si="6"/>
        <v>1</v>
      </c>
      <c r="L69" s="108">
        <v>62</v>
      </c>
      <c r="M69" s="108">
        <v>65</v>
      </c>
      <c r="N69" s="110">
        <f t="shared" si="11"/>
        <v>1.0483870967741935</v>
      </c>
    </row>
    <row r="70" spans="1:15" ht="32.25" customHeight="1" thickBot="1">
      <c r="A70" s="103" t="s">
        <v>442</v>
      </c>
      <c r="B70" s="294"/>
      <c r="C70" s="27" t="s">
        <v>91</v>
      </c>
      <c r="D70" s="29" t="s">
        <v>92</v>
      </c>
      <c r="E70" s="111">
        <v>9200</v>
      </c>
      <c r="F70" s="111">
        <v>9200</v>
      </c>
      <c r="G70" s="108">
        <v>9500</v>
      </c>
      <c r="H70" s="110">
        <f t="shared" si="6"/>
        <v>1.0326086956521738</v>
      </c>
      <c r="I70" s="108">
        <v>9200</v>
      </c>
      <c r="J70" s="108">
        <v>9288</v>
      </c>
      <c r="K70" s="110">
        <f t="shared" si="6"/>
        <v>1.0095652173913043</v>
      </c>
      <c r="L70" s="108">
        <v>9500</v>
      </c>
      <c r="M70" s="108">
        <v>9502</v>
      </c>
      <c r="N70" s="110">
        <f t="shared" si="11"/>
        <v>1.0002105263157894</v>
      </c>
    </row>
    <row r="71" spans="1:15" ht="33" customHeight="1" thickBot="1">
      <c r="A71" s="362" t="s">
        <v>337</v>
      </c>
      <c r="B71" s="292" t="s">
        <v>342</v>
      </c>
      <c r="C71" s="27" t="s">
        <v>102</v>
      </c>
      <c r="D71" s="29" t="s">
        <v>92</v>
      </c>
      <c r="E71" s="111">
        <v>8</v>
      </c>
      <c r="F71" s="112">
        <v>0</v>
      </c>
      <c r="G71" s="109">
        <v>0</v>
      </c>
      <c r="H71" s="110">
        <v>0</v>
      </c>
      <c r="I71" s="108">
        <v>0</v>
      </c>
      <c r="J71" s="108">
        <v>0</v>
      </c>
      <c r="K71" s="110">
        <v>0</v>
      </c>
      <c r="L71" s="108">
        <v>0</v>
      </c>
      <c r="M71" s="108">
        <v>0</v>
      </c>
      <c r="N71" s="110">
        <v>0</v>
      </c>
    </row>
    <row r="72" spans="1:15" ht="33.75" customHeight="1" thickBot="1">
      <c r="A72" s="363"/>
      <c r="B72" s="294"/>
      <c r="C72" s="27" t="s">
        <v>91</v>
      </c>
      <c r="D72" s="29" t="s">
        <v>92</v>
      </c>
      <c r="E72" s="111">
        <v>100</v>
      </c>
      <c r="F72" s="111">
        <f>'3.Свед-я о показ-лях мун.пр'!E60</f>
        <v>0</v>
      </c>
      <c r="G72" s="108">
        <v>0</v>
      </c>
      <c r="H72" s="110">
        <v>0</v>
      </c>
      <c r="I72" s="108">
        <v>0</v>
      </c>
      <c r="J72" s="108">
        <v>0</v>
      </c>
      <c r="K72" s="110">
        <v>0</v>
      </c>
      <c r="L72" s="108">
        <v>0</v>
      </c>
      <c r="M72" s="108">
        <v>0</v>
      </c>
      <c r="N72" s="110">
        <v>0</v>
      </c>
    </row>
    <row r="73" spans="1:15" ht="92.25" customHeight="1" thickBot="1">
      <c r="A73" s="101" t="s">
        <v>338</v>
      </c>
      <c r="B73" s="133" t="s">
        <v>217</v>
      </c>
      <c r="C73" s="27" t="s">
        <v>124</v>
      </c>
      <c r="D73" s="29" t="s">
        <v>103</v>
      </c>
      <c r="E73" s="111">
        <v>15</v>
      </c>
      <c r="F73" s="111">
        <v>15</v>
      </c>
      <c r="G73" s="108">
        <v>15</v>
      </c>
      <c r="H73" s="110">
        <f t="shared" si="6"/>
        <v>1</v>
      </c>
      <c r="I73" s="108">
        <v>15</v>
      </c>
      <c r="J73" s="108">
        <v>15</v>
      </c>
      <c r="K73" s="110">
        <f t="shared" si="6"/>
        <v>1</v>
      </c>
      <c r="L73" s="108">
        <v>9</v>
      </c>
      <c r="M73" s="108">
        <v>9</v>
      </c>
      <c r="N73" s="110">
        <f t="shared" si="11"/>
        <v>1</v>
      </c>
    </row>
    <row r="74" spans="1:15" ht="87" customHeight="1" thickBot="1">
      <c r="A74" s="101" t="s">
        <v>339</v>
      </c>
      <c r="B74" s="133" t="s">
        <v>218</v>
      </c>
      <c r="C74" s="27" t="s">
        <v>125</v>
      </c>
      <c r="D74" s="29" t="s">
        <v>92</v>
      </c>
      <c r="E74" s="111">
        <v>1</v>
      </c>
      <c r="F74" s="111">
        <v>1</v>
      </c>
      <c r="G74" s="108">
        <v>1</v>
      </c>
      <c r="H74" s="110">
        <f t="shared" si="6"/>
        <v>1</v>
      </c>
      <c r="I74" s="108">
        <v>1</v>
      </c>
      <c r="J74" s="108">
        <v>1</v>
      </c>
      <c r="K74" s="110">
        <f t="shared" si="6"/>
        <v>1</v>
      </c>
      <c r="L74" s="108">
        <v>1</v>
      </c>
      <c r="M74" s="108">
        <v>1</v>
      </c>
      <c r="N74" s="110">
        <f t="shared" si="11"/>
        <v>1</v>
      </c>
    </row>
    <row r="75" spans="1:15" ht="33.75" customHeight="1" thickBot="1">
      <c r="A75" s="107">
        <v>5</v>
      </c>
      <c r="B75" s="359" t="s">
        <v>381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1"/>
      <c r="O75" s="80" t="e">
        <f>(H76+H77+#REF!+H78+H79+H80)/6*100</f>
        <v>#REF!</v>
      </c>
    </row>
    <row r="76" spans="1:15" ht="49.5" customHeight="1" thickBot="1">
      <c r="A76" s="101" t="s">
        <v>343</v>
      </c>
      <c r="B76" s="82" t="s">
        <v>213</v>
      </c>
      <c r="C76" s="24" t="s">
        <v>132</v>
      </c>
      <c r="D76" s="33" t="s">
        <v>105</v>
      </c>
      <c r="E76" s="111">
        <v>75</v>
      </c>
      <c r="F76" s="111">
        <v>65</v>
      </c>
      <c r="G76" s="108">
        <v>65</v>
      </c>
      <c r="H76" s="110">
        <f t="shared" si="6"/>
        <v>1</v>
      </c>
      <c r="I76" s="108">
        <v>65</v>
      </c>
      <c r="J76" s="108">
        <v>65</v>
      </c>
      <c r="K76" s="110">
        <f t="shared" si="6"/>
        <v>1</v>
      </c>
      <c r="L76" s="108">
        <v>65</v>
      </c>
      <c r="M76" s="108">
        <v>65</v>
      </c>
      <c r="N76" s="110">
        <f>M76/L76</f>
        <v>1</v>
      </c>
    </row>
    <row r="77" spans="1:15" ht="50.25" customHeight="1" thickBot="1">
      <c r="A77" s="132" t="s">
        <v>344</v>
      </c>
      <c r="B77" s="120" t="s">
        <v>346</v>
      </c>
      <c r="C77" s="20" t="s">
        <v>133</v>
      </c>
      <c r="D77" s="35" t="s">
        <v>105</v>
      </c>
      <c r="E77" s="111">
        <v>12</v>
      </c>
      <c r="F77" s="111">
        <v>13</v>
      </c>
      <c r="G77" s="108">
        <v>13</v>
      </c>
      <c r="H77" s="110">
        <f t="shared" si="6"/>
        <v>1</v>
      </c>
      <c r="I77" s="108">
        <v>13</v>
      </c>
      <c r="J77" s="108">
        <v>13</v>
      </c>
      <c r="K77" s="110">
        <f t="shared" si="6"/>
        <v>1</v>
      </c>
      <c r="L77" s="108">
        <v>13</v>
      </c>
      <c r="M77" s="108">
        <v>13</v>
      </c>
      <c r="N77" s="110">
        <f t="shared" ref="N77:N80" si="12">M77/L77</f>
        <v>1</v>
      </c>
    </row>
    <row r="78" spans="1:15" ht="46.5" customHeight="1" thickBot="1">
      <c r="A78" s="132" t="s">
        <v>443</v>
      </c>
      <c r="B78" s="292" t="s">
        <v>214</v>
      </c>
      <c r="C78" s="20" t="s">
        <v>134</v>
      </c>
      <c r="D78" s="35" t="s">
        <v>105</v>
      </c>
      <c r="E78" s="111">
        <v>16</v>
      </c>
      <c r="F78" s="111">
        <v>125</v>
      </c>
      <c r="G78" s="108">
        <v>125</v>
      </c>
      <c r="H78" s="110">
        <f t="shared" si="6"/>
        <v>1</v>
      </c>
      <c r="I78" s="108">
        <v>125</v>
      </c>
      <c r="J78" s="108">
        <v>140</v>
      </c>
      <c r="K78" s="110">
        <f t="shared" si="6"/>
        <v>1.1200000000000001</v>
      </c>
      <c r="L78" s="108">
        <v>125</v>
      </c>
      <c r="M78" s="108">
        <v>140</v>
      </c>
      <c r="N78" s="110">
        <f t="shared" si="12"/>
        <v>1.1200000000000001</v>
      </c>
    </row>
    <row r="79" spans="1:15" ht="43.5" customHeight="1" thickBot="1">
      <c r="A79" s="132" t="s">
        <v>444</v>
      </c>
      <c r="B79" s="294"/>
      <c r="C79" s="20" t="s">
        <v>106</v>
      </c>
      <c r="D79" s="35" t="s">
        <v>92</v>
      </c>
      <c r="E79" s="111">
        <v>785</v>
      </c>
      <c r="F79" s="111">
        <v>7800</v>
      </c>
      <c r="G79" s="108">
        <v>7800</v>
      </c>
      <c r="H79" s="110">
        <f t="shared" si="6"/>
        <v>1</v>
      </c>
      <c r="I79" s="108">
        <v>7880</v>
      </c>
      <c r="J79" s="108">
        <v>10142</v>
      </c>
      <c r="K79" s="110">
        <f t="shared" si="6"/>
        <v>1.2870558375634518</v>
      </c>
      <c r="L79" s="108">
        <v>7800</v>
      </c>
      <c r="M79" s="108">
        <v>10205</v>
      </c>
      <c r="N79" s="110">
        <f t="shared" si="12"/>
        <v>1.3083333333333333</v>
      </c>
    </row>
    <row r="80" spans="1:15" ht="50.25" customHeight="1" thickBot="1">
      <c r="A80" s="103" t="s">
        <v>345</v>
      </c>
      <c r="B80" s="24" t="s">
        <v>215</v>
      </c>
      <c r="C80" s="23" t="s">
        <v>107</v>
      </c>
      <c r="D80" s="35" t="s">
        <v>103</v>
      </c>
      <c r="E80" s="111">
        <v>26</v>
      </c>
      <c r="F80" s="112">
        <v>26</v>
      </c>
      <c r="G80" s="109">
        <v>26</v>
      </c>
      <c r="H80" s="110">
        <f t="shared" si="6"/>
        <v>1</v>
      </c>
      <c r="I80" s="108">
        <v>26</v>
      </c>
      <c r="J80" s="108">
        <v>26</v>
      </c>
      <c r="K80" s="110">
        <f t="shared" si="6"/>
        <v>1</v>
      </c>
      <c r="L80" s="108">
        <v>26</v>
      </c>
      <c r="M80" s="108">
        <v>26</v>
      </c>
      <c r="N80" s="168">
        <f t="shared" si="12"/>
        <v>1</v>
      </c>
    </row>
  </sheetData>
  <mergeCells count="31">
    <mergeCell ref="B29:B30"/>
    <mergeCell ref="B24:N24"/>
    <mergeCell ref="A29:A30"/>
    <mergeCell ref="B31:N31"/>
    <mergeCell ref="A6:N6"/>
    <mergeCell ref="B10:B13"/>
    <mergeCell ref="C10:C13"/>
    <mergeCell ref="D10:D13"/>
    <mergeCell ref="F10:H10"/>
    <mergeCell ref="I10:K10"/>
    <mergeCell ref="L10:N10"/>
    <mergeCell ref="B15:N15"/>
    <mergeCell ref="B20:N20"/>
    <mergeCell ref="B22:N22"/>
    <mergeCell ref="A10:A13"/>
    <mergeCell ref="B36:B37"/>
    <mergeCell ref="B38:N38"/>
    <mergeCell ref="B65:B67"/>
    <mergeCell ref="B40:B41"/>
    <mergeCell ref="B60:N60"/>
    <mergeCell ref="B61:B63"/>
    <mergeCell ref="B75:N75"/>
    <mergeCell ref="B78:B79"/>
    <mergeCell ref="B69:B70"/>
    <mergeCell ref="A71:A72"/>
    <mergeCell ref="B71:B72"/>
    <mergeCell ref="M1:N1"/>
    <mergeCell ref="L2:N2"/>
    <mergeCell ref="K3:N3"/>
    <mergeCell ref="J4:N4"/>
    <mergeCell ref="M5:N5"/>
  </mergeCells>
  <pageMargins left="0.11811023622047245" right="0.11811023622047245" top="0.15748031496062992" bottom="0.15748031496062992" header="0.31496062992125984" footer="0.31496062992125984"/>
  <pageSetup paperSize="9" scale="63" orientation="portrait" verticalDpi="0" r:id="rId1"/>
  <rowBreaks count="2" manualBreakCount="2">
    <brk id="30" max="14" man="1"/>
    <brk id="5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85"/>
  <sheetViews>
    <sheetView view="pageBreakPreview" zoomScale="80" zoomScaleNormal="100" zoomScaleSheetLayoutView="80" workbookViewId="0">
      <selection activeCell="A6" sqref="A6"/>
    </sheetView>
  </sheetViews>
  <sheetFormatPr defaultRowHeight="15" outlineLevelRow="1"/>
  <cols>
    <col min="1" max="1" width="128.85546875" style="265" customWidth="1"/>
    <col min="2" max="16384" width="9.140625" style="266"/>
  </cols>
  <sheetData>
    <row r="1" spans="1:1">
      <c r="A1" s="265" t="s">
        <v>198</v>
      </c>
    </row>
    <row r="2" spans="1:1" ht="33.75" customHeight="1">
      <c r="A2" s="272" t="s">
        <v>578</v>
      </c>
    </row>
    <row r="3" spans="1:1" ht="31.5">
      <c r="A3" s="264" t="s">
        <v>131</v>
      </c>
    </row>
    <row r="4" spans="1:1">
      <c r="A4" s="267" t="s">
        <v>193</v>
      </c>
    </row>
    <row r="5" spans="1:1" ht="50.25" customHeight="1">
      <c r="A5" s="115" t="s">
        <v>481</v>
      </c>
    </row>
    <row r="6" spans="1:1" ht="16.5">
      <c r="A6" s="268" t="s">
        <v>577</v>
      </c>
    </row>
    <row r="7" spans="1:1" ht="29.25" customHeight="1">
      <c r="A7" s="263" t="s">
        <v>29</v>
      </c>
    </row>
    <row r="8" spans="1:1" ht="15.75" outlineLevel="1">
      <c r="A8" s="115" t="s">
        <v>195</v>
      </c>
    </row>
    <row r="9" spans="1:1" ht="39" customHeight="1" outlineLevel="1">
      <c r="A9" s="263" t="s">
        <v>448</v>
      </c>
    </row>
    <row r="10" spans="1:1" ht="27" customHeight="1" outlineLevel="1">
      <c r="A10" s="115" t="s">
        <v>446</v>
      </c>
    </row>
    <row r="11" spans="1:1" ht="21" customHeight="1">
      <c r="A11" s="115" t="s">
        <v>445</v>
      </c>
    </row>
    <row r="12" spans="1:1" ht="35.25" customHeight="1">
      <c r="A12" s="115" t="s">
        <v>554</v>
      </c>
    </row>
    <row r="13" spans="1:1" ht="35.25" customHeight="1">
      <c r="A13" s="115" t="s">
        <v>553</v>
      </c>
    </row>
    <row r="14" spans="1:1" ht="57.75" customHeight="1">
      <c r="A14" s="116" t="s">
        <v>452</v>
      </c>
    </row>
    <row r="15" spans="1:1" ht="31.5" customHeight="1" outlineLevel="1">
      <c r="A15" s="263" t="s">
        <v>447</v>
      </c>
    </row>
    <row r="16" spans="1:1" ht="48.75" customHeight="1">
      <c r="A16" s="115" t="s">
        <v>555</v>
      </c>
    </row>
    <row r="17" spans="1:1" ht="33" customHeight="1">
      <c r="A17" s="269" t="s">
        <v>556</v>
      </c>
    </row>
    <row r="18" spans="1:1" ht="44.25" customHeight="1" outlineLevel="1">
      <c r="A18" s="263" t="s">
        <v>449</v>
      </c>
    </row>
    <row r="19" spans="1:1" ht="40.5" customHeight="1" outlineLevel="1">
      <c r="A19" s="115" t="s">
        <v>557</v>
      </c>
    </row>
    <row r="20" spans="1:1" ht="61.5" customHeight="1" outlineLevel="1">
      <c r="A20" s="116" t="s">
        <v>558</v>
      </c>
    </row>
    <row r="21" spans="1:1" ht="31.5" customHeight="1">
      <c r="A21" s="263" t="s">
        <v>30</v>
      </c>
    </row>
    <row r="22" spans="1:1" ht="15.75">
      <c r="A22" s="115" t="s">
        <v>195</v>
      </c>
    </row>
    <row r="23" spans="1:1" ht="43.5" customHeight="1">
      <c r="A23" s="263" t="s">
        <v>351</v>
      </c>
    </row>
    <row r="24" spans="1:1" ht="22.5" customHeight="1">
      <c r="A24" s="115" t="s">
        <v>353</v>
      </c>
    </row>
    <row r="25" spans="1:1" ht="32.25" customHeight="1">
      <c r="A25" s="115" t="s">
        <v>354</v>
      </c>
    </row>
    <row r="26" spans="1:1" ht="30" customHeight="1">
      <c r="A26" s="115" t="s">
        <v>559</v>
      </c>
    </row>
    <row r="27" spans="1:1" ht="29.25" customHeight="1">
      <c r="A27" s="115" t="s">
        <v>355</v>
      </c>
    </row>
    <row r="28" spans="1:1" ht="17.25" customHeight="1">
      <c r="A28" s="115" t="s">
        <v>356</v>
      </c>
    </row>
    <row r="29" spans="1:1" ht="21.75" customHeight="1">
      <c r="A29" s="115" t="s">
        <v>450</v>
      </c>
    </row>
    <row r="30" spans="1:1" ht="55.5" customHeight="1">
      <c r="A30" s="116" t="s">
        <v>451</v>
      </c>
    </row>
    <row r="31" spans="1:1" ht="48.75" customHeight="1">
      <c r="A31" s="263" t="s">
        <v>352</v>
      </c>
    </row>
    <row r="32" spans="1:1" ht="35.25" customHeight="1">
      <c r="A32" s="115" t="s">
        <v>560</v>
      </c>
    </row>
    <row r="33" spans="1:1" ht="35.25" customHeight="1">
      <c r="A33" s="115" t="s">
        <v>357</v>
      </c>
    </row>
    <row r="34" spans="1:1" ht="28.5" customHeight="1">
      <c r="A34" s="115" t="s">
        <v>358</v>
      </c>
    </row>
    <row r="35" spans="1:1" ht="28.5" customHeight="1">
      <c r="A35" s="115" t="s">
        <v>359</v>
      </c>
    </row>
    <row r="36" spans="1:1" ht="28.5" customHeight="1">
      <c r="A36" s="115" t="s">
        <v>362</v>
      </c>
    </row>
    <row r="37" spans="1:1" ht="25.5" customHeight="1">
      <c r="A37" s="115" t="s">
        <v>363</v>
      </c>
    </row>
    <row r="38" spans="1:1" ht="54.75" customHeight="1">
      <c r="A38" s="116" t="s">
        <v>360</v>
      </c>
    </row>
    <row r="39" spans="1:1" ht="57.75" customHeight="1">
      <c r="A39" s="263" t="s">
        <v>361</v>
      </c>
    </row>
    <row r="40" spans="1:1" ht="26.25" customHeight="1">
      <c r="A40" s="115" t="s">
        <v>373</v>
      </c>
    </row>
    <row r="41" spans="1:1" ht="26.25" customHeight="1">
      <c r="A41" s="115" t="s">
        <v>457</v>
      </c>
    </row>
    <row r="42" spans="1:1" ht="26.25" customHeight="1">
      <c r="A42" s="115" t="s">
        <v>364</v>
      </c>
    </row>
    <row r="43" spans="1:1" ht="26.25" customHeight="1">
      <c r="A43" s="115" t="s">
        <v>455</v>
      </c>
    </row>
    <row r="44" spans="1:1" ht="26.25" customHeight="1">
      <c r="A44" s="115" t="s">
        <v>365</v>
      </c>
    </row>
    <row r="45" spans="1:1" ht="33" customHeight="1">
      <c r="A45" s="115" t="s">
        <v>372</v>
      </c>
    </row>
    <row r="46" spans="1:1" ht="36.75" customHeight="1">
      <c r="A46" s="115" t="s">
        <v>567</v>
      </c>
    </row>
    <row r="47" spans="1:1" ht="23.25" customHeight="1">
      <c r="A47" s="115" t="s">
        <v>366</v>
      </c>
    </row>
    <row r="48" spans="1:1" ht="38.25" customHeight="1">
      <c r="A48" s="115" t="s">
        <v>561</v>
      </c>
    </row>
    <row r="49" spans="1:1" ht="48.75" customHeight="1">
      <c r="A49" s="115" t="s">
        <v>367</v>
      </c>
    </row>
    <row r="50" spans="1:1" ht="24.75" customHeight="1">
      <c r="A50" s="115" t="s">
        <v>368</v>
      </c>
    </row>
    <row r="51" spans="1:1" ht="22.5" customHeight="1">
      <c r="A51" s="115" t="s">
        <v>369</v>
      </c>
    </row>
    <row r="52" spans="1:1" ht="30" customHeight="1">
      <c r="A52" s="115" t="s">
        <v>456</v>
      </c>
    </row>
    <row r="53" spans="1:1" ht="26.25" customHeight="1">
      <c r="A53" s="115" t="s">
        <v>370</v>
      </c>
    </row>
    <row r="54" spans="1:1" ht="24" customHeight="1">
      <c r="A54" s="115" t="s">
        <v>562</v>
      </c>
    </row>
    <row r="55" spans="1:1" ht="24.75" customHeight="1">
      <c r="A55" s="115" t="s">
        <v>563</v>
      </c>
    </row>
    <row r="56" spans="1:1" ht="29.25" customHeight="1">
      <c r="A56" s="115" t="s">
        <v>371</v>
      </c>
    </row>
    <row r="57" spans="1:1" ht="36.75" customHeight="1">
      <c r="A57" s="115" t="s">
        <v>581</v>
      </c>
    </row>
    <row r="58" spans="1:1" ht="24.75" customHeight="1">
      <c r="A58" s="115" t="s">
        <v>564</v>
      </c>
    </row>
    <row r="59" spans="1:1" ht="42.75" customHeight="1">
      <c r="A59" s="115" t="s">
        <v>580</v>
      </c>
    </row>
    <row r="60" spans="1:1" ht="63" customHeight="1">
      <c r="A60" s="116" t="s">
        <v>568</v>
      </c>
    </row>
    <row r="61" spans="1:1" s="270" customFormat="1" ht="42.75" customHeight="1">
      <c r="A61" s="175" t="s">
        <v>374</v>
      </c>
    </row>
    <row r="62" spans="1:1" s="270" customFormat="1" ht="33.75" customHeight="1">
      <c r="A62" s="172" t="s">
        <v>569</v>
      </c>
    </row>
    <row r="63" spans="1:1" s="270" customFormat="1" ht="38.25" customHeight="1">
      <c r="A63" s="172" t="s">
        <v>487</v>
      </c>
    </row>
    <row r="64" spans="1:1" s="270" customFormat="1" ht="22.5" customHeight="1">
      <c r="A64" s="172" t="s">
        <v>375</v>
      </c>
    </row>
    <row r="65" spans="1:1" s="270" customFormat="1" ht="23.25" customHeight="1">
      <c r="A65" s="172" t="s">
        <v>376</v>
      </c>
    </row>
    <row r="66" spans="1:1" s="270" customFormat="1" ht="35.25" customHeight="1">
      <c r="A66" s="172" t="s">
        <v>570</v>
      </c>
    </row>
    <row r="67" spans="1:1" s="270" customFormat="1" ht="44.25" customHeight="1">
      <c r="A67" s="172" t="s">
        <v>571</v>
      </c>
    </row>
    <row r="68" spans="1:1" s="270" customFormat="1" ht="41.25" customHeight="1">
      <c r="A68" s="172" t="s">
        <v>462</v>
      </c>
    </row>
    <row r="69" spans="1:1" s="270" customFormat="1" ht="36" customHeight="1">
      <c r="A69" s="172" t="s">
        <v>384</v>
      </c>
    </row>
    <row r="70" spans="1:1" s="270" customFormat="1" ht="36" customHeight="1">
      <c r="A70" s="172" t="s">
        <v>385</v>
      </c>
    </row>
    <row r="71" spans="1:1" s="270" customFormat="1" ht="48.75" customHeight="1">
      <c r="A71" s="173" t="s">
        <v>572</v>
      </c>
    </row>
    <row r="72" spans="1:1" s="270" customFormat="1" ht="48.75" customHeight="1">
      <c r="A72" s="175" t="s">
        <v>383</v>
      </c>
    </row>
    <row r="73" spans="1:1" s="270" customFormat="1" ht="31.5" customHeight="1">
      <c r="A73" s="172" t="s">
        <v>386</v>
      </c>
    </row>
    <row r="74" spans="1:1" s="270" customFormat="1" ht="31.5" customHeight="1">
      <c r="A74" s="172" t="s">
        <v>387</v>
      </c>
    </row>
    <row r="75" spans="1:1" s="270" customFormat="1" ht="39" customHeight="1">
      <c r="A75" s="172" t="s">
        <v>573</v>
      </c>
    </row>
    <row r="76" spans="1:1" s="270" customFormat="1" ht="39" customHeight="1">
      <c r="A76" s="172" t="s">
        <v>574</v>
      </c>
    </row>
    <row r="77" spans="1:1" s="270" customFormat="1" ht="29.25" customHeight="1">
      <c r="A77" s="172" t="s">
        <v>388</v>
      </c>
    </row>
    <row r="78" spans="1:1" s="270" customFormat="1" ht="51" customHeight="1">
      <c r="A78" s="173" t="s">
        <v>575</v>
      </c>
    </row>
    <row r="79" spans="1:1" ht="17.25" customHeight="1">
      <c r="A79" s="263"/>
    </row>
    <row r="80" spans="1:1" ht="54.75" hidden="1" customHeight="1" outlineLevel="1">
      <c r="A80" s="115" t="s">
        <v>196</v>
      </c>
    </row>
    <row r="81" spans="1:1" collapsed="1"/>
    <row r="82" spans="1:1" ht="15.75">
      <c r="A82" s="115" t="s">
        <v>576</v>
      </c>
    </row>
    <row r="83" spans="1:1" ht="18.75">
      <c r="A83" s="271"/>
    </row>
    <row r="84" spans="1:1" ht="18.75">
      <c r="A84" s="115" t="s">
        <v>459</v>
      </c>
    </row>
    <row r="85" spans="1:1">
      <c r="A85" s="267" t="s">
        <v>460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25" man="1"/>
    <brk id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3.Свед-я о показ-лях мун.пр</vt:lpstr>
      <vt:lpstr>5.Оп.отч.испол.пл.реал.МП</vt:lpstr>
      <vt:lpstr>пояс.зап. к опер.отчету</vt:lpstr>
      <vt:lpstr>6.Итог.отч. о вып.пл.реал.МП</vt:lpstr>
      <vt:lpstr>Анал.зап.к итог.компл отч.МП</vt:lpstr>
      <vt:lpstr>7.ОЦ.эф.МП </vt:lpstr>
      <vt:lpstr>8.Анал.зап. к оц.эф.МП</vt:lpstr>
      <vt:lpstr>'5.Оп.отч.испол.пл.реал.МП'!Область_печати</vt:lpstr>
      <vt:lpstr>'6.Итог.отч. о вып.пл.реал.МП'!Область_печати</vt:lpstr>
      <vt:lpstr>'7.ОЦ.эф.МП '!Область_печати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2024-03-26T14:09:37Z</dcterms:modified>
</cp:coreProperties>
</file>