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86"/>
  </bookViews>
  <sheets>
    <sheet name="паспорт мун.программы" sheetId="25" r:id="rId1"/>
    <sheet name="3.Свед-я о показ-лях мун.пр" sheetId="9" r:id="rId2"/>
    <sheet name="4.План реал.мун.прогр" sheetId="10" r:id="rId3"/>
    <sheet name="5.Оп.отч.испол.пл.реал.МП_МОЙ" sheetId="26" r:id="rId4"/>
    <sheet name="пояс.зап. к опер.отчету" sheetId="13" r:id="rId5"/>
  </sheets>
  <definedNames>
    <definedName name="_xlnm.Print_Area" localSheetId="2">'4.План реал.мун.прогр'!$A$1:$K$381</definedName>
    <definedName name="_xlnm.Print_Area" localSheetId="4">'пояс.зап. к опер.отчету'!$A$1:$B$74</definedName>
  </definedNames>
  <calcPr calcId="125725"/>
</workbook>
</file>

<file path=xl/calcChain.xml><?xml version="1.0" encoding="utf-8"?>
<calcChain xmlns="http://schemas.openxmlformats.org/spreadsheetml/2006/main">
  <c r="H178" i="10"/>
  <c r="H172"/>
  <c r="H70"/>
  <c r="G184"/>
  <c r="F184"/>
  <c r="G178"/>
  <c r="F178"/>
  <c r="E189"/>
  <c r="E188"/>
  <c r="E187"/>
  <c r="E186"/>
  <c r="E185"/>
  <c r="E184"/>
  <c r="E183"/>
  <c r="E182"/>
  <c r="E181"/>
  <c r="E180"/>
  <c r="E179"/>
  <c r="E178"/>
  <c r="H15"/>
  <c r="H17"/>
  <c r="H18"/>
  <c r="H19"/>
  <c r="H20"/>
  <c r="H26"/>
  <c r="H32"/>
  <c r="H38"/>
  <c r="H45"/>
  <c r="H46"/>
  <c r="H47"/>
  <c r="H48"/>
  <c r="H49"/>
  <c r="H50"/>
  <c r="H44" s="1"/>
  <c r="H56"/>
  <c r="H57"/>
  <c r="H58"/>
  <c r="H59"/>
  <c r="H60"/>
  <c r="H61"/>
  <c r="H14" l="1"/>
  <c r="H142"/>
  <c r="H16"/>
  <c r="F15" l="1"/>
  <c r="G15"/>
  <c r="F16"/>
  <c r="G16"/>
  <c r="F17"/>
  <c r="G17"/>
  <c r="F18"/>
  <c r="G18"/>
  <c r="F19"/>
  <c r="G19"/>
  <c r="G14"/>
  <c r="F14"/>
  <c r="E14" s="1"/>
  <c r="E37" l="1"/>
  <c r="E36"/>
  <c r="E35"/>
  <c r="E34"/>
  <c r="E33"/>
  <c r="J32"/>
  <c r="I32"/>
  <c r="G32"/>
  <c r="F32"/>
  <c r="E32" l="1"/>
  <c r="F49" i="9"/>
  <c r="G303" i="10"/>
  <c r="G279"/>
  <c r="G351"/>
  <c r="G43"/>
  <c r="G237"/>
  <c r="G231"/>
  <c r="G225"/>
  <c r="G219"/>
  <c r="G213"/>
  <c r="G195"/>
  <c r="G165"/>
  <c r="G153"/>
  <c r="G129"/>
  <c r="F57" l="1"/>
  <c r="G57"/>
  <c r="I57"/>
  <c r="J57"/>
  <c r="G59"/>
  <c r="I59"/>
  <c r="J59"/>
  <c r="G60"/>
  <c r="I60"/>
  <c r="J60"/>
  <c r="G61"/>
  <c r="I61"/>
  <c r="J61"/>
  <c r="I58"/>
  <c r="J58"/>
  <c r="G58"/>
  <c r="F59"/>
  <c r="F60"/>
  <c r="F61"/>
  <c r="F58"/>
  <c r="I15" l="1"/>
  <c r="J15"/>
  <c r="I16"/>
  <c r="J16"/>
  <c r="I17"/>
  <c r="J17"/>
  <c r="I18"/>
  <c r="J18"/>
  <c r="I19"/>
  <c r="J19"/>
  <c r="E43"/>
  <c r="E42"/>
  <c r="E41"/>
  <c r="E40"/>
  <c r="E39"/>
  <c r="J38"/>
  <c r="I38"/>
  <c r="G38"/>
  <c r="F38"/>
  <c r="E38" l="1"/>
  <c r="F165"/>
  <c r="E31"/>
  <c r="E30"/>
  <c r="E29"/>
  <c r="E28"/>
  <c r="E27"/>
  <c r="J26"/>
  <c r="I26"/>
  <c r="G26"/>
  <c r="F26"/>
  <c r="F365"/>
  <c r="G365"/>
  <c r="H365"/>
  <c r="I365"/>
  <c r="J365"/>
  <c r="F366"/>
  <c r="G366"/>
  <c r="H366"/>
  <c r="I366"/>
  <c r="J366"/>
  <c r="F367"/>
  <c r="G367"/>
  <c r="H367"/>
  <c r="I367"/>
  <c r="J367"/>
  <c r="F368"/>
  <c r="G368"/>
  <c r="H368"/>
  <c r="I368"/>
  <c r="J368"/>
  <c r="F369"/>
  <c r="G369"/>
  <c r="H369"/>
  <c r="I369"/>
  <c r="J369"/>
  <c r="F143"/>
  <c r="G143"/>
  <c r="H143"/>
  <c r="I143"/>
  <c r="J143"/>
  <c r="G144"/>
  <c r="H144"/>
  <c r="I144"/>
  <c r="J144"/>
  <c r="F145"/>
  <c r="G145"/>
  <c r="H145"/>
  <c r="I145"/>
  <c r="J145"/>
  <c r="F146"/>
  <c r="G146"/>
  <c r="H146"/>
  <c r="I146"/>
  <c r="J146"/>
  <c r="F147"/>
  <c r="G147"/>
  <c r="H147"/>
  <c r="I147"/>
  <c r="J147"/>
  <c r="E67"/>
  <c r="E66"/>
  <c r="E65"/>
  <c r="E64"/>
  <c r="E63"/>
  <c r="J62"/>
  <c r="J56" s="1"/>
  <c r="I62"/>
  <c r="I56" s="1"/>
  <c r="H62"/>
  <c r="G62"/>
  <c r="G56" s="1"/>
  <c r="F62"/>
  <c r="E61"/>
  <c r="E60"/>
  <c r="E59"/>
  <c r="E58"/>
  <c r="E57"/>
  <c r="E55"/>
  <c r="E54"/>
  <c r="E53"/>
  <c r="E52"/>
  <c r="E51"/>
  <c r="J50"/>
  <c r="I50"/>
  <c r="G50"/>
  <c r="G44" s="1"/>
  <c r="F50"/>
  <c r="J49"/>
  <c r="I49"/>
  <c r="G49"/>
  <c r="F49"/>
  <c r="J48"/>
  <c r="I48"/>
  <c r="G48"/>
  <c r="F48"/>
  <c r="J47"/>
  <c r="I47"/>
  <c r="G47"/>
  <c r="F47"/>
  <c r="J46"/>
  <c r="I46"/>
  <c r="G46"/>
  <c r="F46"/>
  <c r="J45"/>
  <c r="I45"/>
  <c r="G45"/>
  <c r="F45"/>
  <c r="J44"/>
  <c r="I44"/>
  <c r="F44"/>
  <c r="E25"/>
  <c r="E24"/>
  <c r="E23"/>
  <c r="E22"/>
  <c r="E21"/>
  <c r="J20"/>
  <c r="J14" s="1"/>
  <c r="I20"/>
  <c r="I14" s="1"/>
  <c r="G20"/>
  <c r="F20"/>
  <c r="E17"/>
  <c r="E15"/>
  <c r="F71"/>
  <c r="G71"/>
  <c r="H71"/>
  <c r="I71"/>
  <c r="J71"/>
  <c r="F72"/>
  <c r="G72"/>
  <c r="H72"/>
  <c r="I72"/>
  <c r="J72"/>
  <c r="F73"/>
  <c r="G73"/>
  <c r="H73"/>
  <c r="I73"/>
  <c r="J73"/>
  <c r="F74"/>
  <c r="G74"/>
  <c r="H74"/>
  <c r="I74"/>
  <c r="J74"/>
  <c r="E46" l="1"/>
  <c r="E48"/>
  <c r="E50"/>
  <c r="F56"/>
  <c r="E56" s="1"/>
  <c r="E44"/>
  <c r="E45"/>
  <c r="E47"/>
  <c r="E19"/>
  <c r="E26"/>
  <c r="E20"/>
  <c r="E62"/>
  <c r="E18"/>
  <c r="E16"/>
  <c r="E49"/>
  <c r="E74"/>
  <c r="E72"/>
  <c r="E73"/>
  <c r="E71"/>
  <c r="F270" l="1"/>
  <c r="G270"/>
  <c r="H270"/>
  <c r="I270"/>
  <c r="J270"/>
  <c r="F271"/>
  <c r="G271"/>
  <c r="H271"/>
  <c r="I271"/>
  <c r="J271"/>
  <c r="F272"/>
  <c r="G272"/>
  <c r="H272"/>
  <c r="I272"/>
  <c r="J272"/>
  <c r="F273"/>
  <c r="I273"/>
  <c r="J273"/>
  <c r="G269"/>
  <c r="H269"/>
  <c r="I269"/>
  <c r="J269"/>
  <c r="F269"/>
  <c r="F327" l="1"/>
  <c r="F174"/>
  <c r="F144"/>
  <c r="F324"/>
  <c r="G324"/>
  <c r="H324"/>
  <c r="I324"/>
  <c r="J324"/>
  <c r="F325"/>
  <c r="G325"/>
  <c r="H325"/>
  <c r="I325"/>
  <c r="J325"/>
  <c r="F326"/>
  <c r="G326"/>
  <c r="H326"/>
  <c r="I326"/>
  <c r="J326"/>
  <c r="G327"/>
  <c r="H327"/>
  <c r="I327"/>
  <c r="J327"/>
  <c r="G323"/>
  <c r="H323"/>
  <c r="I323"/>
  <c r="J323"/>
  <c r="F323"/>
  <c r="F340"/>
  <c r="E345"/>
  <c r="E344"/>
  <c r="E343"/>
  <c r="E342"/>
  <c r="E341"/>
  <c r="J340"/>
  <c r="I340"/>
  <c r="G340"/>
  <c r="H273"/>
  <c r="G273"/>
  <c r="E267"/>
  <c r="E266"/>
  <c r="E265"/>
  <c r="E264"/>
  <c r="E263"/>
  <c r="J262"/>
  <c r="I262"/>
  <c r="G262"/>
  <c r="F262"/>
  <c r="J172"/>
  <c r="I172"/>
  <c r="G172"/>
  <c r="F172"/>
  <c r="E177"/>
  <c r="E176"/>
  <c r="E175"/>
  <c r="E174"/>
  <c r="E173"/>
  <c r="E171"/>
  <c r="E170"/>
  <c r="E169"/>
  <c r="E168"/>
  <c r="E167"/>
  <c r="J166"/>
  <c r="I166"/>
  <c r="G166"/>
  <c r="F166"/>
  <c r="E165"/>
  <c r="E164"/>
  <c r="E163"/>
  <c r="E162"/>
  <c r="E161"/>
  <c r="J160"/>
  <c r="I160"/>
  <c r="G160"/>
  <c r="F160"/>
  <c r="E83"/>
  <c r="E84"/>
  <c r="E85"/>
  <c r="E86"/>
  <c r="E87"/>
  <c r="E89"/>
  <c r="E90"/>
  <c r="E91"/>
  <c r="E92"/>
  <c r="E93"/>
  <c r="E95"/>
  <c r="E96"/>
  <c r="E97"/>
  <c r="E98"/>
  <c r="E99"/>
  <c r="E101"/>
  <c r="E102"/>
  <c r="E103"/>
  <c r="E104"/>
  <c r="E105"/>
  <c r="E113"/>
  <c r="E114"/>
  <c r="E115"/>
  <c r="E116"/>
  <c r="E117"/>
  <c r="E119"/>
  <c r="E120"/>
  <c r="E121"/>
  <c r="E122"/>
  <c r="E123"/>
  <c r="E125"/>
  <c r="E126"/>
  <c r="E127"/>
  <c r="E128"/>
  <c r="E129"/>
  <c r="E131"/>
  <c r="E132"/>
  <c r="E133"/>
  <c r="E134"/>
  <c r="E135"/>
  <c r="E137"/>
  <c r="E138"/>
  <c r="E139"/>
  <c r="E140"/>
  <c r="E141"/>
  <c r="E149"/>
  <c r="E150"/>
  <c r="E151"/>
  <c r="E152"/>
  <c r="E153"/>
  <c r="E155"/>
  <c r="E156"/>
  <c r="E157"/>
  <c r="E158"/>
  <c r="E159"/>
  <c r="E191"/>
  <c r="E192"/>
  <c r="E193"/>
  <c r="E194"/>
  <c r="E195"/>
  <c r="E197"/>
  <c r="E198"/>
  <c r="E199"/>
  <c r="E200"/>
  <c r="E201"/>
  <c r="E203"/>
  <c r="E204"/>
  <c r="E205"/>
  <c r="E206"/>
  <c r="E207"/>
  <c r="E209"/>
  <c r="E210"/>
  <c r="E211"/>
  <c r="E212"/>
  <c r="E213"/>
  <c r="E215"/>
  <c r="E216"/>
  <c r="E217"/>
  <c r="E218"/>
  <c r="E219"/>
  <c r="E221"/>
  <c r="E222"/>
  <c r="E223"/>
  <c r="E224"/>
  <c r="E225"/>
  <c r="E227"/>
  <c r="E228"/>
  <c r="E229"/>
  <c r="E230"/>
  <c r="E231"/>
  <c r="E233"/>
  <c r="E234"/>
  <c r="E235"/>
  <c r="E236"/>
  <c r="E237"/>
  <c r="E239"/>
  <c r="E240"/>
  <c r="E241"/>
  <c r="E242"/>
  <c r="E243"/>
  <c r="E245"/>
  <c r="E246"/>
  <c r="E247"/>
  <c r="E248"/>
  <c r="E249"/>
  <c r="E251"/>
  <c r="E252"/>
  <c r="E253"/>
  <c r="E254"/>
  <c r="E255"/>
  <c r="E257"/>
  <c r="E258"/>
  <c r="E259"/>
  <c r="E260"/>
  <c r="E261"/>
  <c r="E275"/>
  <c r="E276"/>
  <c r="E277"/>
  <c r="E278"/>
  <c r="E279"/>
  <c r="E281"/>
  <c r="E282"/>
  <c r="E283"/>
  <c r="E284"/>
  <c r="E285"/>
  <c r="E287"/>
  <c r="E288"/>
  <c r="E289"/>
  <c r="E290"/>
  <c r="E291"/>
  <c r="E293"/>
  <c r="E294"/>
  <c r="E295"/>
  <c r="E296"/>
  <c r="E297"/>
  <c r="E299"/>
  <c r="E300"/>
  <c r="E301"/>
  <c r="E302"/>
  <c r="E303"/>
  <c r="E305"/>
  <c r="E306"/>
  <c r="E307"/>
  <c r="E308"/>
  <c r="E309"/>
  <c r="E311"/>
  <c r="E312"/>
  <c r="E313"/>
  <c r="E314"/>
  <c r="E315"/>
  <c r="E317"/>
  <c r="E318"/>
  <c r="E319"/>
  <c r="E320"/>
  <c r="E321"/>
  <c r="E329"/>
  <c r="E330"/>
  <c r="E331"/>
  <c r="E332"/>
  <c r="E333"/>
  <c r="E335"/>
  <c r="E336"/>
  <c r="E337"/>
  <c r="E338"/>
  <c r="E339"/>
  <c r="E347"/>
  <c r="E348"/>
  <c r="E349"/>
  <c r="E350"/>
  <c r="E351"/>
  <c r="E353"/>
  <c r="E354"/>
  <c r="E355"/>
  <c r="E356"/>
  <c r="E357"/>
  <c r="E359"/>
  <c r="E360"/>
  <c r="E361"/>
  <c r="E362"/>
  <c r="E363"/>
  <c r="E371"/>
  <c r="E372"/>
  <c r="E373"/>
  <c r="E374"/>
  <c r="E375"/>
  <c r="E377"/>
  <c r="E378"/>
  <c r="E379"/>
  <c r="E380"/>
  <c r="E381"/>
  <c r="E81"/>
  <c r="E80"/>
  <c r="E79"/>
  <c r="E78"/>
  <c r="E77"/>
  <c r="F75"/>
  <c r="G75"/>
  <c r="H75"/>
  <c r="I75"/>
  <c r="J75"/>
  <c r="F107"/>
  <c r="F8" s="1"/>
  <c r="E262" l="1"/>
  <c r="E172"/>
  <c r="E144"/>
  <c r="E340"/>
  <c r="E166"/>
  <c r="E160"/>
  <c r="E75"/>
  <c r="J220" l="1"/>
  <c r="I220"/>
  <c r="G220"/>
  <c r="F220"/>
  <c r="J124"/>
  <c r="I124"/>
  <c r="H124"/>
  <c r="G124"/>
  <c r="F124"/>
  <c r="F108"/>
  <c r="F9" s="1"/>
  <c r="G108"/>
  <c r="G9" s="1"/>
  <c r="H108"/>
  <c r="H9" s="1"/>
  <c r="I108"/>
  <c r="I9" s="1"/>
  <c r="J108"/>
  <c r="J9" s="1"/>
  <c r="F109"/>
  <c r="F10" s="1"/>
  <c r="G109"/>
  <c r="G10" s="1"/>
  <c r="H109"/>
  <c r="H10" s="1"/>
  <c r="I109"/>
  <c r="I10" s="1"/>
  <c r="J109"/>
  <c r="J10" s="1"/>
  <c r="F110"/>
  <c r="F11" s="1"/>
  <c r="G110"/>
  <c r="G11" s="1"/>
  <c r="H110"/>
  <c r="H11" s="1"/>
  <c r="I110"/>
  <c r="I11" s="1"/>
  <c r="J110"/>
  <c r="J11" s="1"/>
  <c r="F111"/>
  <c r="F12" s="1"/>
  <c r="G111"/>
  <c r="G12" s="1"/>
  <c r="H111"/>
  <c r="H12" s="1"/>
  <c r="I111"/>
  <c r="I12" s="1"/>
  <c r="J111"/>
  <c r="J12" s="1"/>
  <c r="G107"/>
  <c r="G8" s="1"/>
  <c r="H107"/>
  <c r="H8" s="1"/>
  <c r="I107"/>
  <c r="I8" s="1"/>
  <c r="J107"/>
  <c r="J8" s="1"/>
  <c r="J376"/>
  <c r="I376"/>
  <c r="H376"/>
  <c r="G376"/>
  <c r="F376"/>
  <c r="J370"/>
  <c r="J364" s="1"/>
  <c r="I370"/>
  <c r="I364" s="1"/>
  <c r="H370"/>
  <c r="G370"/>
  <c r="G364" s="1"/>
  <c r="F370"/>
  <c r="F364" s="1"/>
  <c r="J358"/>
  <c r="I358"/>
  <c r="G358"/>
  <c r="F358"/>
  <c r="J352"/>
  <c r="I352"/>
  <c r="G352"/>
  <c r="F352"/>
  <c r="J346"/>
  <c r="I346"/>
  <c r="G346"/>
  <c r="F346"/>
  <c r="J334"/>
  <c r="I334"/>
  <c r="G334"/>
  <c r="F334"/>
  <c r="J328"/>
  <c r="J322" s="1"/>
  <c r="I328"/>
  <c r="G328"/>
  <c r="F328"/>
  <c r="F322" s="1"/>
  <c r="J316"/>
  <c r="I316"/>
  <c r="H316"/>
  <c r="G316"/>
  <c r="F316"/>
  <c r="J310"/>
  <c r="I310"/>
  <c r="H310"/>
  <c r="G310"/>
  <c r="F310"/>
  <c r="J304"/>
  <c r="I304"/>
  <c r="H304"/>
  <c r="G304"/>
  <c r="F304"/>
  <c r="J298"/>
  <c r="I298"/>
  <c r="H298"/>
  <c r="G298"/>
  <c r="F298"/>
  <c r="J292"/>
  <c r="I292"/>
  <c r="H292"/>
  <c r="G292"/>
  <c r="F292"/>
  <c r="J286"/>
  <c r="I286"/>
  <c r="H286"/>
  <c r="G286"/>
  <c r="F286"/>
  <c r="J280"/>
  <c r="I280"/>
  <c r="H280"/>
  <c r="G280"/>
  <c r="F280"/>
  <c r="J274"/>
  <c r="J268" s="1"/>
  <c r="I274"/>
  <c r="H274"/>
  <c r="G274"/>
  <c r="F274"/>
  <c r="J256"/>
  <c r="I256"/>
  <c r="G256"/>
  <c r="F256"/>
  <c r="J250"/>
  <c r="I250"/>
  <c r="G250"/>
  <c r="F250"/>
  <c r="J244"/>
  <c r="I244"/>
  <c r="G244"/>
  <c r="F244"/>
  <c r="J238"/>
  <c r="I238"/>
  <c r="G238"/>
  <c r="F238"/>
  <c r="J232"/>
  <c r="I232"/>
  <c r="G232"/>
  <c r="F232"/>
  <c r="J226"/>
  <c r="I226"/>
  <c r="G226"/>
  <c r="F226"/>
  <c r="J214"/>
  <c r="I214"/>
  <c r="G214"/>
  <c r="F214"/>
  <c r="J208"/>
  <c r="I208"/>
  <c r="G208"/>
  <c r="F208"/>
  <c r="J202"/>
  <c r="I202"/>
  <c r="G202"/>
  <c r="F202"/>
  <c r="J196"/>
  <c r="I196"/>
  <c r="G196"/>
  <c r="F196"/>
  <c r="J190"/>
  <c r="I190"/>
  <c r="G190"/>
  <c r="F190"/>
  <c r="J154"/>
  <c r="I154"/>
  <c r="G154"/>
  <c r="F154"/>
  <c r="J148"/>
  <c r="J142" s="1"/>
  <c r="I148"/>
  <c r="I142" s="1"/>
  <c r="G148"/>
  <c r="F148"/>
  <c r="N146" s="1"/>
  <c r="J136"/>
  <c r="I136"/>
  <c r="H136"/>
  <c r="G136"/>
  <c r="F136"/>
  <c r="J130"/>
  <c r="I130"/>
  <c r="H130"/>
  <c r="G130"/>
  <c r="F130"/>
  <c r="E130" s="1"/>
  <c r="J118"/>
  <c r="I118"/>
  <c r="H118"/>
  <c r="G118"/>
  <c r="F118"/>
  <c r="J112"/>
  <c r="J106" s="1"/>
  <c r="I112"/>
  <c r="H112"/>
  <c r="G112"/>
  <c r="F112"/>
  <c r="F106" s="1"/>
  <c r="J100"/>
  <c r="I100"/>
  <c r="H100"/>
  <c r="G100"/>
  <c r="F100"/>
  <c r="J94"/>
  <c r="I94"/>
  <c r="H94"/>
  <c r="G94"/>
  <c r="F94"/>
  <c r="J88"/>
  <c r="I88"/>
  <c r="H88"/>
  <c r="G88"/>
  <c r="F88"/>
  <c r="J82"/>
  <c r="I82"/>
  <c r="H82"/>
  <c r="G82"/>
  <c r="F82"/>
  <c r="F76"/>
  <c r="G76"/>
  <c r="H76"/>
  <c r="I76"/>
  <c r="I70" s="1"/>
  <c r="J76"/>
  <c r="J70" s="1"/>
  <c r="J7" s="1"/>
  <c r="H364" l="1"/>
  <c r="G142"/>
  <c r="F70"/>
  <c r="F142"/>
  <c r="G70"/>
  <c r="E358"/>
  <c r="H106"/>
  <c r="H268"/>
  <c r="F268"/>
  <c r="G268"/>
  <c r="I268"/>
  <c r="G106"/>
  <c r="I106"/>
  <c r="E136"/>
  <c r="E190"/>
  <c r="E202"/>
  <c r="E214"/>
  <c r="E232"/>
  <c r="E256"/>
  <c r="E280"/>
  <c r="E292"/>
  <c r="E304"/>
  <c r="E316"/>
  <c r="I322"/>
  <c r="H322"/>
  <c r="E274"/>
  <c r="G322"/>
  <c r="E346"/>
  <c r="E328"/>
  <c r="E298"/>
  <c r="E286"/>
  <c r="E244"/>
  <c r="E226"/>
  <c r="E208"/>
  <c r="E196"/>
  <c r="E366"/>
  <c r="E364"/>
  <c r="E154"/>
  <c r="E238"/>
  <c r="E250"/>
  <c r="E310"/>
  <c r="E334"/>
  <c r="E352"/>
  <c r="E370"/>
  <c r="E376"/>
  <c r="E107"/>
  <c r="E110"/>
  <c r="E108"/>
  <c r="E145"/>
  <c r="E273"/>
  <c r="E271"/>
  <c r="E327"/>
  <c r="E325"/>
  <c r="E365"/>
  <c r="E368"/>
  <c r="E112"/>
  <c r="E109"/>
  <c r="E220"/>
  <c r="E143"/>
  <c r="E146"/>
  <c r="E269"/>
  <c r="E272"/>
  <c r="E270"/>
  <c r="E323"/>
  <c r="E326"/>
  <c r="E324"/>
  <c r="E369"/>
  <c r="E367"/>
  <c r="E148"/>
  <c r="E147"/>
  <c r="E12" s="1"/>
  <c r="E100"/>
  <c r="E118"/>
  <c r="E124"/>
  <c r="E94"/>
  <c r="E88"/>
  <c r="E82"/>
  <c r="E111"/>
  <c r="E106"/>
  <c r="E76"/>
  <c r="N70" l="1"/>
  <c r="H7"/>
  <c r="E11"/>
  <c r="E8"/>
  <c r="G7"/>
  <c r="E9"/>
  <c r="E10"/>
  <c r="F7"/>
  <c r="I7"/>
  <c r="E70"/>
  <c r="E322"/>
  <c r="E268"/>
  <c r="E142"/>
  <c r="E7" s="1"/>
</calcChain>
</file>

<file path=xl/comments1.xml><?xml version="1.0" encoding="utf-8"?>
<comments xmlns="http://schemas.openxmlformats.org/spreadsheetml/2006/main">
  <authors>
    <author>Автор</author>
  </authors>
  <commentList>
    <comment ref="H252" authorId="0">
      <text>
        <r>
          <rPr>
            <sz val="9"/>
            <color indexed="81"/>
            <rFont val="Tahoma"/>
            <family val="2"/>
            <charset val="204"/>
          </rPr>
          <t xml:space="preserve">обустройство площадки ТКО в д. Рябизи
</t>
        </r>
      </text>
    </comment>
    <comment ref="H258" authorId="0">
      <text>
        <r>
          <rPr>
            <b/>
            <sz val="9"/>
            <color indexed="81"/>
            <rFont val="Tahoma"/>
            <family val="2"/>
            <charset val="204"/>
          </rPr>
          <t>Обустройство ул.освещения в п.Войсковицы, ул.Манина,ул. Советская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<sst xmlns="http://schemas.openxmlformats.org/spreadsheetml/2006/main" count="1599" uniqueCount="499">
  <si>
    <t>1.</t>
  </si>
  <si>
    <t>2.</t>
  </si>
  <si>
    <t>3.</t>
  </si>
  <si>
    <t>4.</t>
  </si>
  <si>
    <t>5.</t>
  </si>
  <si>
    <t>7.</t>
  </si>
  <si>
    <t>Федеральный бюджет</t>
  </si>
  <si>
    <t>Итого</t>
  </si>
  <si>
    <t>Заместитель главы администрации</t>
  </si>
  <si>
    <t>№ п/п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</si>
  <si>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</si>
  <si>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</si>
  <si>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</si>
  <si>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t>20__ год  планового периода</t>
  </si>
  <si>
    <r>
      <t>N-ый год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7.5"/>
        <color theme="1"/>
        <rFont val="Times New Roman"/>
        <family val="1"/>
        <charset val="204"/>
      </rPr>
      <t>планового периода</t>
    </r>
  </si>
  <si>
    <t>Ответственный исполнитель, соисполнитель, участник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</si>
  <si>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7.5"/>
        <color theme="1"/>
        <rFont val="Times New Roman"/>
        <family val="1"/>
        <charset val="204"/>
      </rPr>
      <t>ПРОЕКТНАЯ ЧАСТЬ</t>
    </r>
  </si>
  <si>
    <t>1.1.</t>
  </si>
  <si>
    <t>1.2.</t>
  </si>
  <si>
    <t>1.3.</t>
  </si>
  <si>
    <t>2.1.</t>
  </si>
  <si>
    <t>2.2.</t>
  </si>
  <si>
    <t>2.3.</t>
  </si>
  <si>
    <t>…</t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</si>
  <si>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7.5"/>
        <color theme="1"/>
        <rFont val="Times New Roman"/>
        <family val="1"/>
        <charset val="204"/>
      </rPr>
      <t>ПРОЦЕССНАЯ ЧАСТЬ</t>
    </r>
  </si>
  <si>
    <t>Наименование структурного элемента</t>
  </si>
  <si>
    <t>Источники финансирования</t>
  </si>
  <si>
    <t xml:space="preserve">Годы реализации </t>
  </si>
  <si>
    <t>Объем финансирования по годам (тыс. руб.)</t>
  </si>
  <si>
    <t>Первый год планового периода</t>
  </si>
  <si>
    <t>Второй год планового периода</t>
  </si>
  <si>
    <t>Третий год планового периода</t>
  </si>
  <si>
    <t>N-ый год планового периода</t>
  </si>
  <si>
    <t>Итого по муниципальной программе</t>
  </si>
  <si>
    <t>Бюджет ЛО</t>
  </si>
  <si>
    <t>Бюджет ГМР</t>
  </si>
  <si>
    <t>Внебюджетные источники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</si>
  <si>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8"/>
        <color theme="1"/>
        <rFont val="Times New Roman"/>
        <family val="1"/>
        <charset val="204"/>
      </rPr>
      <t>ПРОЕКТНАЯ ЧАСТЬ</t>
    </r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</si>
  <si>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8"/>
        <color theme="1"/>
        <rFont val="Times New Roman"/>
        <family val="1"/>
        <charset val="204"/>
      </rPr>
      <t>ПРОЦЕССНАЯ ЧАСТЬ</t>
    </r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</si>
  <si>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</si>
  <si>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</si>
  <si>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</si>
  <si>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</si>
  <si>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Оценка недвижимости, признание прав и регулирование отношений по муниципальной собственности</t>
  </si>
  <si>
    <t>количество проведенных мероприятий по оценке недвижимости</t>
  </si>
  <si>
    <t>ед</t>
  </si>
  <si>
    <t>(на момент формирования  программы) 2020год</t>
  </si>
  <si>
    <t>2021 год  планового периода</t>
  </si>
  <si>
    <t>20 22год  планового периода</t>
  </si>
  <si>
    <t>2023год  планового периода</t>
  </si>
  <si>
    <t>кол-во подготовленных документов по межеванию для постановки на кадастровый учет зем.участков</t>
  </si>
  <si>
    <t>ед.</t>
  </si>
  <si>
    <t>кол-во подготовленных технических планов объектов и сооружений</t>
  </si>
  <si>
    <t xml:space="preserve"> - количество организованных сельскохозяйственных ярмарок (семинаров); </t>
  </si>
  <si>
    <t xml:space="preserve"> -количество граждан, обратившихся с заявлением на приобретение комбикормов</t>
  </si>
  <si>
    <t>1.4.</t>
  </si>
  <si>
    <t>1.5.</t>
  </si>
  <si>
    <t>шт</t>
  </si>
  <si>
    <t>обеспеченность нас.пунктов противопожарными емкостями и водоемами</t>
  </si>
  <si>
    <t>%</t>
  </si>
  <si>
    <t>Количество мероприятий в области профилактики экстремизма и терроризма</t>
  </si>
  <si>
    <t>Ед.</t>
  </si>
  <si>
    <t>устные беседы с дошкольниками и учащимися средней школы</t>
  </si>
  <si>
    <t>кол-во ДТП с участием детей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</si>
  <si>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Комплекс процессных мероприятий "Обеспечение безопасности на территории  МО Войсковицкое сельское поселение "  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</si>
  <si>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</t>
    </r>
  </si>
  <si>
    <t>мероприятия</t>
  </si>
  <si>
    <t>установка дорожных знаков</t>
  </si>
  <si>
    <t>Оплата услуг ЖКХ</t>
  </si>
  <si>
    <t xml:space="preserve">мероприятия </t>
  </si>
  <si>
    <t>Приобретение и установка счетчиков учета воды и тепла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</si>
  <si>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</t>
  </si>
  <si>
    <t>Оплата коммунальных услуг</t>
  </si>
  <si>
    <t>км</t>
  </si>
  <si>
    <t>Шт</t>
  </si>
  <si>
    <t xml:space="preserve">Количество приобретенного посадочного материала для озеленения территории </t>
  </si>
  <si>
    <t>Уборка территорий кладбищ.</t>
  </si>
  <si>
    <t>кв.м.</t>
  </si>
  <si>
    <t>тыс.руб.</t>
  </si>
  <si>
    <t>Кол-во денежных средств на содержание работников по благоустройству</t>
  </si>
  <si>
    <t>Ликвидация несанкционированных свалок</t>
  </si>
  <si>
    <t xml:space="preserve">кол-во реализ.проектов </t>
  </si>
  <si>
    <t>Количество культурно-массовых, зрелищных мероприятий досуговой направленности разных форм</t>
  </si>
  <si>
    <t>Количество посетителей данных мероприятий</t>
  </si>
  <si>
    <t>Чел.</t>
  </si>
  <si>
    <t>Увеличение стоимости основных средств</t>
  </si>
  <si>
    <t>Тыс. руб.</t>
  </si>
  <si>
    <t>Количество посещений</t>
  </si>
  <si>
    <t>Обращаемость = Книговыдача/ Книжный фонд</t>
  </si>
  <si>
    <t>Раз</t>
  </si>
  <si>
    <t>1,2=15740/12637</t>
  </si>
  <si>
    <t>Книжный фонд</t>
  </si>
  <si>
    <t>Кол-во экземп</t>
  </si>
  <si>
    <t xml:space="preserve">Количество культурно-массовых мероприятий к праздничным и памятным датам </t>
  </si>
  <si>
    <t>кол-во награжденных граждан за выдающиеся способности</t>
  </si>
  <si>
    <t>чел.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</si>
  <si>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"Развитие культуры, организация праздничных мероприятий  на территории МО Войсковицкое  сельское поселение"</t>
    </r>
  </si>
  <si>
    <t xml:space="preserve">ед. </t>
  </si>
  <si>
    <t>Количество участников данных мероприятий</t>
  </si>
  <si>
    <t>Количество занятых трудом несовершеннолетних граждан</t>
  </si>
  <si>
    <t>Количество благоустроенных территорий</t>
  </si>
  <si>
    <t>Обустройство детской спортивно- игровой пплощадки на   ул.Молодежная в п.Войсковицы</t>
  </si>
  <si>
    <t xml:space="preserve">Обработка заросших площадей  борщевиком Сосновского </t>
  </si>
  <si>
    <t>Га</t>
  </si>
  <si>
    <t xml:space="preserve">Оценка эффективности мероприятий по хим.обработке территорий </t>
  </si>
  <si>
    <t>Капитальный ремонт МБУК Войсковицкий центр культуры и спорта" в части фасада, в том числе благоустройство прилегающей территории по адресу: 188360, Лнинградская обл, Гатчинский р-н, п.Войсковицы, ул.Молодежная, д1</t>
  </si>
  <si>
    <r>
      <t>6.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Коплекс процессных мероприятий " Формирование комфортной  городской среды на территории МО Войсковицкое сельское поселение"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</si>
  <si>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Коплекс процессных мероприятий "Комплексное развитие сельских территорий  МО Войсковицкое сельское поселение"</t>
    </r>
  </si>
  <si>
    <t>1.5.1.</t>
  </si>
  <si>
    <t>1.5.2.</t>
  </si>
  <si>
    <t>2.4.</t>
  </si>
  <si>
    <t>2.5.1.</t>
  </si>
  <si>
    <t>2.5.2.</t>
  </si>
  <si>
    <t>2.5.</t>
  </si>
  <si>
    <t>4.1.1.</t>
  </si>
  <si>
    <t>4.1.2.</t>
  </si>
  <si>
    <t>4.1.3.</t>
  </si>
  <si>
    <t>4.3.1.</t>
  </si>
  <si>
    <t>4.3.2.</t>
  </si>
  <si>
    <t>4.5.</t>
  </si>
  <si>
    <t>Кол-во работников культуры, получающие выплаты стимулирующего характера</t>
  </si>
  <si>
    <t>Кол-во работников библиотек, получающие выплаты стимулирующего характера</t>
  </si>
  <si>
    <t>4.6.</t>
  </si>
  <si>
    <t>4.7.</t>
  </si>
  <si>
    <t>7.1.</t>
  </si>
  <si>
    <t>7.3.</t>
  </si>
  <si>
    <t>5.2.</t>
  </si>
  <si>
    <t>5.4.</t>
  </si>
  <si>
    <t>5.5.</t>
  </si>
  <si>
    <t>5.6.</t>
  </si>
  <si>
    <t>Муниципальная программа "Социально-экономическое развитие МО Войсковицкое сельское поселение Гатчинского муниципального района Ленинградской области"</t>
  </si>
  <si>
    <t>"Социально-экономическое развитие МО Войсковицкое сельское поселение Гатчинского муниципального района Ленинградской области"</t>
  </si>
  <si>
    <r>
      <t xml:space="preserve">Количество спортивно-массовых мероприятий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</si>
  <si>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мероприятий для молодежи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</si>
  <si>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t>План реализации муниципальной программы "Социально-экономическое развитие МО Войсковицкое сельское поселение Гатчинского муниципального района Ленинградской области"</t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</si>
  <si>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</si>
  <si>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</si>
  <si>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</si>
  <si>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</si>
  <si>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</si>
  <si>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</si>
  <si>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</si>
  <si>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</si>
  <si>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</si>
  <si>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</si>
  <si>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</si>
  <si>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Обеспечение безопасности дорожного движения;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</si>
  <si>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</si>
  <si>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</si>
  <si>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в области коммунального хозяйств  </t>
  </si>
  <si>
    <t xml:space="preserve">Мероприятия по организации и содержанию мест захоронений            </t>
  </si>
  <si>
    <t xml:space="preserve">2021 - </t>
  </si>
  <si>
    <t>2023 г.г.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</si>
  <si>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</si>
  <si>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</si>
  <si>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</si>
  <si>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</si>
  <si>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Строительство и реконструкция спортивных сооружений </t>
  </si>
  <si>
    <t xml:space="preserve"> Коплекс процессных мероприятий "Комплексное развитие сельских территорий  МО Войсковицкое сельское поселение"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</si>
  <si>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</si>
  <si>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</si>
  <si>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</si>
  <si>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</si>
  <si>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</si>
  <si>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</si>
  <si>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</si>
  <si>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</si>
  <si>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</si>
  <si>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</si>
  <si>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</si>
  <si>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</si>
  <si>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</si>
  <si>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</si>
  <si>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</si>
  <si>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</si>
  <si>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</si>
  <si>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</si>
  <si>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</si>
  <si>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</si>
  <si>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</si>
  <si>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</si>
  <si>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Сведения о показателях (индикаторах) муниципальной программы "Социально-экономическое развитие МО Войсковицкое сельское поселение Гатчинского муниципального района Ленинградской области"</t>
  </si>
  <si>
    <t>Местный бюджет</t>
  </si>
  <si>
    <t>2021 - 2023гг</t>
  </si>
  <si>
    <t>Мероприятия по озеленению территории поселения</t>
  </si>
  <si>
    <t>3.15.</t>
  </si>
  <si>
    <t>Ведущий специалист администрации по земельным вопросам</t>
  </si>
  <si>
    <t>экономист администрации</t>
  </si>
  <si>
    <t>Специалист 1 категории администрации</t>
  </si>
  <si>
    <t>Директор МБУК "Войсковицкий центр культуры и спорта"</t>
  </si>
  <si>
    <t>Приложение 3</t>
  </si>
  <si>
    <t>Приложение 4</t>
  </si>
  <si>
    <t xml:space="preserve">Источники финансирования согласно годовому плану </t>
  </si>
  <si>
    <t>Наименование показателя (индикатора)</t>
  </si>
  <si>
    <t>местный бюджет</t>
  </si>
  <si>
    <t>Всего за годы реализации программы</t>
  </si>
  <si>
    <t>2021 - 2023</t>
  </si>
  <si>
    <t xml:space="preserve">Содержание и уборка автомобильных дорог                     </t>
  </si>
  <si>
    <t xml:space="preserve">Ремонт автомобильных дорог общего пользования местного значения
</t>
  </si>
  <si>
    <t>Поддержка развития инфраструктуры муниципального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</si>
  <si>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</si>
  <si>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</si>
  <si>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</si>
  <si>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</si>
  <si>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</si>
  <si>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</si>
  <si>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</si>
  <si>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</si>
  <si>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Обеспечение деятельности подведомственных учреждений физкультуры и спорта </t>
  </si>
  <si>
    <t xml:space="preserve">Организация и проведение мероприятий в области физической культуры и спорта                              </t>
  </si>
  <si>
    <t xml:space="preserve">Мероприятия по обустройству детских, игровых и спортивных площадок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</si>
  <si>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</si>
  <si>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</si>
  <si>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Реализация мерприятий по Капитальному ремонту объектов государственной (муниципальной) собственности
</t>
  </si>
  <si>
    <t xml:space="preserve">Мероприятия по обустройству детских, игровых  площадок </t>
  </si>
  <si>
    <t xml:space="preserve">Мероприятия в области строительства, архитектуры и градостроительства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</si>
  <si>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</si>
  <si>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</si>
  <si>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0409</t>
  </si>
  <si>
    <t>3.16.</t>
  </si>
  <si>
    <t>3.17.</t>
  </si>
  <si>
    <t>3.18.</t>
  </si>
  <si>
    <t>500/0</t>
  </si>
  <si>
    <t>0/1</t>
  </si>
  <si>
    <t>3.1</t>
  </si>
  <si>
    <t>3.2.1</t>
  </si>
  <si>
    <t>3.2.2</t>
  </si>
  <si>
    <t>3.3</t>
  </si>
  <si>
    <t>3.4</t>
  </si>
  <si>
    <t>3.5</t>
  </si>
  <si>
    <t>3.6</t>
  </si>
  <si>
    <t>Мероприятия  в целях реализации областного закона от 15 января 2018 года № 3-оз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</si>
  <si>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</si>
  <si>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</si>
  <si>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</si>
  <si>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</si>
  <si>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</si>
  <si>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</si>
  <si>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</si>
  <si>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</si>
  <si>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</si>
  <si>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</si>
  <si>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</si>
  <si>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</si>
  <si>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Куб м </t>
  </si>
  <si>
    <t>Мероприятия в целях реализации областного закона от 28 декабря 2018 года № 147-оз</t>
  </si>
  <si>
    <t>кол-во реализванных мероприятий</t>
  </si>
  <si>
    <t>Количество клубных формирований</t>
  </si>
  <si>
    <t>4.3.3.</t>
  </si>
  <si>
    <t xml:space="preserve">Количество построенных и прошедших реконструкцию спортивных сооружений </t>
  </si>
  <si>
    <t>Количество обустроенных спортивных площадок</t>
  </si>
  <si>
    <t>комплекс мероприятий</t>
  </si>
  <si>
    <t>4.5.1.</t>
  </si>
  <si>
    <t>4.5.2.</t>
  </si>
  <si>
    <t>4.6.1.</t>
  </si>
  <si>
    <t>4.6.2.</t>
  </si>
  <si>
    <t>шт/ед</t>
  </si>
  <si>
    <t xml:space="preserve">1.       Комплекс процессных мероприятий "Стимулирование экономической активности на территории МО Войсковицкое сельское поселение"  </t>
  </si>
  <si>
    <t>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</si>
  <si>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</si>
  <si>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</si>
  <si>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</si>
  <si>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</si>
  <si>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</si>
  <si>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</si>
  <si>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</si>
  <si>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</si>
  <si>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</si>
  <si>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</si>
  <si>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 xml:space="preserve">3.1. Строительство и содержание автомобильных дорог и инженерных сооружений на них в границахз МО                       </t>
  </si>
  <si>
    <t>3.2. Обеспечение безопасности дорожного движения;</t>
  </si>
  <si>
    <t>3.3. Ремонт автомобильных дорог общего пользования местного значения</t>
  </si>
  <si>
    <t>3.5.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</si>
  <si>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</si>
  <si>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</si>
  <si>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</si>
  <si>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</si>
  <si>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</si>
  <si>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</si>
  <si>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</si>
  <si>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</si>
  <si>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</si>
  <si>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</si>
  <si>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</si>
  <si>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</si>
  <si>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</si>
  <si>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 xml:space="preserve">5.5. Строительство и реконструкция спортивных сооружений </t>
  </si>
  <si>
    <t xml:space="preserve">5.6. Мероприятия по обустройству детских, игровых и спортивных площадок </t>
  </si>
  <si>
    <t>разметка парковочных мест</t>
  </si>
  <si>
    <t>мероприятие</t>
  </si>
  <si>
    <t>3.4. Поддержка развития инфраструктуры муниципального значения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</si>
  <si>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</si>
  <si>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</si>
  <si>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</si>
  <si>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Вывоз мусора. Аккарицидная обработка территории кладбищ</t>
  </si>
  <si>
    <t>Приобретение саженцев деревьев, кустарников, цветов. Приобретене услуг по высадке саженцев, обрезке деревьев и кустарников.</t>
  </si>
  <si>
    <t>Мероприятия по энергоснабжению и повышению энергетической эффективности муниципальных объектов</t>
  </si>
  <si>
    <t>Мероприятия не запланированы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</si>
  <si>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</si>
  <si>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</si>
  <si>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</si>
  <si>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</si>
  <si>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t>Оплата транспортных услуг по перевозке молодежных команд для участия в различных мероприятиях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</si>
  <si>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</si>
  <si>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</si>
  <si>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</si>
  <si>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>3.2</t>
  </si>
  <si>
    <t>7.1</t>
  </si>
  <si>
    <t>7.2</t>
  </si>
  <si>
    <t>Проведение профилактических бесед с населением  по противодействию  терр-му и экстрим-му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</si>
  <si>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</t>
  </si>
  <si>
    <t>раз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</si>
  <si>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  </r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</si>
  <si>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</si>
  <si>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</si>
  <si>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Приложение 1</t>
  </si>
  <si>
    <t>ПАСПОРТ муниципальной  программы "Социально-экономическое развитие МО Войсковицкое селськое поселение Гатчинского муниципального района Ленинградской области "</t>
  </si>
  <si>
    <t>Наименование муниципальной программы</t>
  </si>
  <si>
    <t>Сроки реализации муниципальной программы</t>
  </si>
  <si>
    <t>2021-2023гг</t>
  </si>
  <si>
    <t>Цель муниципальной программы</t>
  </si>
  <si>
    <t>Создание благоприятных условий для развития территории, комфортного проживания, развития предприятий всех форм собственности, создание благоприятного инвестиционного климата</t>
  </si>
  <si>
    <t>Задачи муниципальной программы</t>
  </si>
  <si>
    <t xml:space="preserve"> - создание условий для экономического развития муниципального  образования;
- создание экономически обоснованной системы развития и поддержания комплексного благоустройства территории поселения;
- создание условий комфортного проживания населения и развития инфраструктуры для отдыха детей и взрослого населения;
- создание условий, способствующих привлечению кадров и росту занятости и доходов населения, проживающего на территории Войсковицкого сельского поселения;
- активизация местного населения в решении вопросов местного значения;
- создание условий для безопасного движения на автодорогах и улицах населенных пунктов муниципального образования;
- расширение сети автомобильных дорог с твердым покрытием и обеспечение улучшения санитарного и эстетического облика территорий поселения;
- 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
- 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
- территориальное планирование территории муниципального образования;
- обеспечение условий для устойчивого функционирования и развития малого и среднего предпринимательства на территории МО Войсковицкое сельское поселение, увеличение его вклада в решение задач социально-экономического развития муниципального образования;
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
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
- организация временных оплачиваемых мест для подростков в летний период .;
 - внедрение комплексного подхода к созданию комфортных условий жизнедеятельности на территории МО Войсковицкое сельское поселение.
</t>
  </si>
  <si>
    <t>Комплексы процессных мероприятий, реализуемых в рамках муниципальной программы</t>
  </si>
  <si>
    <t>Ожидаемые (конечные) результаты реализации муниципальной программы</t>
  </si>
  <si>
    <t xml:space="preserve">1. Ежегодное снижение затрат при потреблении всех видов ресурсов;
2. Повышение уровня благоустройства и санитарного состояния территории поселения, комфортного проживания жителей поселения;
3. Выполнение комплекса работ по ремонту объектов улично-дорожной сети поселения и улучшение их транспортно-эксплуатационного состояния;
4. Выполнение комплекса мероприятий в области ЖКХ;
5. Выполнение комплекса работ по развитию части территории;
6.Обеспечение условий для устойчивого развития территории населенных пунктов муниципального образования Войсковицкое сельское поселение и создания благоприятной среды проживания;
7. Выполнение мероприятий, направленных на охрану объектов растительного и животного мира и среды их обитания;
8.Обеспеченность населённых пунктов естественными противопожарными водоёмами;
9.Увеличение материальных запасов в области предупреждения и защиты населения от чрезвычайных ситуаций;
10.Развитие инфраструктуры, доступ к современным информационным технологиям; стимулирование роста субъектов малого предпринимательства и малых форм хозяйств.
11.Повышение эффективности и безопасности муниципальных дорог, паспортизация дорог местного значения.
12. Увеличение уровня бюджетной обеспеченности.
13. Увеличение благоустроенных территорий в муниципальном образовании Войсковцикое сельское поселение 
14. Освобождение земельных площадей от засоренности борщевиком Сосновского 
15. Рост обеспеченности сельских населенных пунктов объектами социальной инфраструктуры </t>
  </si>
  <si>
    <t>Ответственный исполнитель муниципальной программы</t>
  </si>
  <si>
    <t>Администрация Войсковицкого сельского поселения</t>
  </si>
  <si>
    <t>Соисполнители муниципальной программы</t>
  </si>
  <si>
    <t>Администрация Войсковицкого сельского поселения и подведомственные ей муниципальные учреждения</t>
  </si>
  <si>
    <t>Участники муниципальной программы</t>
  </si>
  <si>
    <t>Финансовое обеспечение муниципальной программы - всего, в том числе по годам реализации</t>
  </si>
  <si>
    <t>Расходы (тыс.руб)</t>
  </si>
  <si>
    <t>Размер налоговых расходов, направленных на достижение цели муниципальной программы, - всего, в том числе по годам реализации</t>
  </si>
  <si>
    <t>Налоговые расходы (тыс.руб)</t>
  </si>
  <si>
    <t>Налоговые расходы, направленные на достижение цели муниципальной программы, отсутствуют</t>
  </si>
  <si>
    <t>Проекты, реализуемые в рамках муниципальной программы</t>
  </si>
  <si>
    <r>
  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  </r>
    <r>
      <rPr>
        <sz val="6"/>
        <color theme="1"/>
        <rFont val="Times New Roman"/>
        <family val="1"/>
        <charset val="204"/>
      </rPr>
      <t>(Ремонт участка автомобильной дороги ул. Молодежная, (протяженностью 0,275 км от дома №3 до дома №8)</t>
    </r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</si>
  <si>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</si>
  <si>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</si>
  <si>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</si>
  <si>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</si>
  <si>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 xml:space="preserve">Ведущий специалист администрации по земельным вопросам   </t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</si>
  <si>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7"/>
        <color theme="1"/>
        <rFont val="Times New Roman"/>
        <family val="1"/>
        <charset val="204"/>
      </rPr>
      <t xml:space="preserve"> (ремонт Танковой аллеи в п.Новый Учхоз.)</t>
    </r>
  </si>
  <si>
    <t>дорога за молодежкой</t>
  </si>
  <si>
    <t xml:space="preserve">1: Комплекс процессных мероприятий "Стимулирование экономической активности на территории МО Войсковицкое сельское поселение"                                                                                                  2: Комплекс процессных мероприятий "Обеспечение безопасности на территории  МО Войсковицкое сельское поселение "                                                                                                                      3: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                                                                                                                                                                                                               4: Комплекс процессных мероприятий "Развитие культуры, организация праздничных мероприятий  на территории МО Войсковицкое  сельское поселение"                                                                                                                                                                                                                            5: Комплекс процессных мероприятий "Развитие физической культуры, спорта и молодежной политики   на территории МО Войсковицкое  сельское поселение"                                                                                                                                                                                                                         </t>
  </si>
  <si>
    <t>Обустройство детской спортивно- игровой пплощадки на  пл. Манина в п.Войсковицы, д1-6</t>
  </si>
  <si>
    <t>АПК</t>
  </si>
  <si>
    <t>конт.площ. д.Тяглино между участками №33 и №43 АО «Племенная птицефабрика Войсковицы» - 2022г</t>
  </si>
  <si>
    <t>0314 7И40215120</t>
  </si>
  <si>
    <t>0314 7И40215690</t>
  </si>
  <si>
    <t>0405 7И40115520</t>
  </si>
  <si>
    <t>0412 7И40115031</t>
  </si>
  <si>
    <t>0412 7И40115170</t>
  </si>
  <si>
    <t>0412 7И40115510</t>
  </si>
  <si>
    <t>0113 7И40115030</t>
  </si>
  <si>
    <t>0801 7И40412500 611</t>
  </si>
  <si>
    <t>0801 7И40412500 612</t>
  </si>
  <si>
    <t>0801 7И40412600 611</t>
  </si>
  <si>
    <t>0801 7И40412600 612</t>
  </si>
  <si>
    <t xml:space="preserve">Проведение культурно-массовых мероприятий к праздничным и памятным датам  </t>
  </si>
  <si>
    <t>0801 7И40415630</t>
  </si>
  <si>
    <t>0801  7И404S0361 611  кц 1022</t>
  </si>
  <si>
    <t>0801  7И404S0363 611  кц 1022</t>
  </si>
  <si>
    <t>1102 7И40512800 611</t>
  </si>
  <si>
    <t>1102 7И40515340 611</t>
  </si>
  <si>
    <t>0707 7И40515230 244</t>
  </si>
  <si>
    <t>0707 7И40518310 квр111,119 кц 10</t>
  </si>
  <si>
    <t>0707 7И40518310 квр 11,119</t>
  </si>
  <si>
    <t>0409 7И40315600</t>
  </si>
  <si>
    <t>0409 7И40315540</t>
  </si>
  <si>
    <t>0409 7И40316230</t>
  </si>
  <si>
    <t>0409 7И403S4840 кц 1089</t>
  </si>
  <si>
    <t>0409 7И40316230 кц54</t>
  </si>
  <si>
    <t>0409 7И403S4660 кц1077</t>
  </si>
  <si>
    <t>0501 7И40315210</t>
  </si>
  <si>
    <t>0501 7И40315530</t>
  </si>
  <si>
    <t>0501 7И40316400</t>
  </si>
  <si>
    <t>0502 7И40315220</t>
  </si>
  <si>
    <t>0503 7И40315380</t>
  </si>
  <si>
    <t>0503 7И40315400</t>
  </si>
  <si>
    <t>0503 7И40315410</t>
  </si>
  <si>
    <t>0503 7И40315420</t>
  </si>
  <si>
    <t>0503 7И40315530</t>
  </si>
  <si>
    <t>0503 7И40316720</t>
  </si>
  <si>
    <t>0503 7И403S4770 кц 1083</t>
  </si>
  <si>
    <t>0409 7И801S4200 кц 1044</t>
  </si>
  <si>
    <t>0503 7И802S5670 кц 1093</t>
  </si>
  <si>
    <t>0503 7И802S4310 кц 1055</t>
  </si>
  <si>
    <t>совет глав</t>
  </si>
  <si>
    <t xml:space="preserve">Реализация мероприятий по оценке эффективности произведенных мероприятий по уничтожению борщевика Сосновского      </t>
  </si>
  <si>
    <t xml:space="preserve">Мероприятия в области владения, пользования и распоряжения имуществом, находящегося в муниципальной собственности 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</si>
  <si>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</si>
  <si>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КДХ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</si>
  <si>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</si>
  <si>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7"/>
        <color indexed="8"/>
        <rFont val="Times New Roman"/>
        <family val="1"/>
        <charset val="204"/>
      </rPr>
      <t xml:space="preserve"> (ремонт Танковой аллеи в п.Новый Учхоз.)</t>
    </r>
  </si>
  <si>
    <t>Содержание и уборка автомобильных дорог</t>
  </si>
  <si>
    <t xml:space="preserve">Проведение мероприятий по обеспечению безопасности дорожного движения 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</si>
  <si>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</si>
  <si>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</si>
  <si>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</si>
  <si>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Проведение мероприятий в области спорта и физической культуры</t>
  </si>
  <si>
    <t xml:space="preserve"> Ремонт автомобильных дорог общего пользования местного значения</t>
  </si>
  <si>
    <t xml:space="preserve">1. Федеральный  проект "Благоустройство сельских территорий".
2. Федеральный  проект "Дорожная сеть".
3. Федеральный  проект "Формирование комфортной городской среды".                       4. Федеральный проект "Современный облик сельских территорий".
</t>
  </si>
  <si>
    <t>      2.  Мероприятия направленные на достижение цели федерального проекта  "Дорожная сеть"</t>
  </si>
  <si>
    <t>1. Мероприятия направленные на достижение цели федерального проекта «Благоустройство сельских территорий»</t>
  </si>
  <si>
    <t>     3.   Мероприятия направленные на достижение цели федерального проекта  «Формирование комфортной городской среды»</t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</si>
  <si>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 xml:space="preserve">мун.задания </t>
    </r>
  </si>
  <si>
    <t>0503 7И1F255550</t>
  </si>
  <si>
    <t>Ком ЖКХ ЛО</t>
  </si>
  <si>
    <t>70/0</t>
  </si>
  <si>
    <t xml:space="preserve">Мероприятия в рамках областного закона ОЗ№3-ОЗ от 15.01.18г обустройство ул.освещения, обустройство пеш.троуаров </t>
  </si>
  <si>
    <t xml:space="preserve">1,2=15760/
12637
</t>
  </si>
  <si>
    <t>5.3.1.</t>
  </si>
  <si>
    <t>5.3.2.</t>
  </si>
  <si>
    <t>70/1</t>
  </si>
  <si>
    <t>Мероприятия по капремонту МБУК "Войсковицкий ЦКС" в части фассада, в том чсиле благоустройство прилегающей территории</t>
  </si>
  <si>
    <t>ремонт дор. на ул. Молодежная, 2022г</t>
  </si>
  <si>
    <t>двор.тер. Молодежная 4, 2022г</t>
  </si>
  <si>
    <t>двор.тер. Молодежная 6, 2022г</t>
  </si>
  <si>
    <t>Оборудовано   сетей ул.освещения</t>
  </si>
  <si>
    <t xml:space="preserve">Доля охвата населения  благоустроенными  дворовыми территориями </t>
  </si>
  <si>
    <t>количество приобретенных обучающих и информационных материалов/стендов  для СМП</t>
  </si>
  <si>
    <t>Приобретение энергосберегающих ламп  для освещения улиц</t>
  </si>
  <si>
    <t xml:space="preserve">Капремонт МБУК "Войсковицкий ЦКС" в части фассада, в том чсиле благоустройство прилегающей территории, </t>
  </si>
  <si>
    <t>пог.м</t>
  </si>
  <si>
    <t>Исполнение Плана реализации  муниципальной  программы МО Войсковицкого селського поселения                                                   С начала текущего года</t>
  </si>
  <si>
    <t>Запланированный объем финансирования на 2023г</t>
  </si>
  <si>
    <t>Профинансировано за 1 квартал 2023г</t>
  </si>
  <si>
    <r>
      <t>I.</t>
    </r>
    <r>
      <rPr>
        <b/>
        <sz val="7"/>
        <color indexed="8"/>
        <rFont val="Times New Roman"/>
        <family val="1"/>
        <charset val="204"/>
      </rPr>
      <t xml:space="preserve">                     </t>
    </r>
    <r>
      <rPr>
        <b/>
        <sz val="8"/>
        <color indexed="8"/>
        <rFont val="Times New Roman"/>
        <family val="1"/>
        <charset val="204"/>
      </rPr>
      <t>ПРОЕКТНАЯ ЧАСТЬ</t>
    </r>
  </si>
  <si>
    <t>Мероприятия по капремонту МБУК "Войсковицкий ЦКС" в части фассада, в том числе благоустройство прилегающей территории</t>
  </si>
  <si>
    <r>
      <t>II.</t>
    </r>
    <r>
      <rPr>
        <b/>
        <sz val="7"/>
        <color indexed="8"/>
        <rFont val="Times New Roman"/>
        <family val="1"/>
        <charset val="204"/>
      </rPr>
      <t xml:space="preserve">                   </t>
    </r>
    <r>
      <rPr>
        <b/>
        <sz val="8"/>
        <color indexed="8"/>
        <rFont val="Times New Roman"/>
        <family val="1"/>
        <charset val="204"/>
      </rPr>
      <t>ПРОЦЕССНАЯ ЧАСТЬ</t>
    </r>
  </si>
  <si>
    <t xml:space="preserve">Мероприятия по обеспечению мер пожарной безопасности </t>
  </si>
  <si>
    <t>3.19.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</si>
  <si>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(ул.освещ ул. Манина и Советская)</t>
  </si>
  <si>
    <t>3.20.</t>
  </si>
  <si>
    <t xml:space="preserve"> </t>
  </si>
  <si>
    <t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1 квартал 2023 год (а)</t>
  </si>
  <si>
    <t xml:space="preserve">к оперативному отчету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</si>
  <si>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</si>
  <si>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>ответственный исполнитель: -Администрация МО Войсковицкого селського поселения</t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</si>
  <si>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</si>
  <si>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1.2.Реализация мероприятий по оценке эффективности произведнных мероприятий по уничтожению борщевика Сосновского  </t>
  </si>
  <si>
    <t>1.3. Мероприятия по капремонту МБУК "Войсковицкий ЦКС" в части фассада, в том числе благоустройство прилегающей территории</t>
  </si>
  <si>
    <t xml:space="preserve">1.4. Мероприятия по обустройству детских, игровых  площадок </t>
  </si>
  <si>
    <t xml:space="preserve">1.5. Реализация мерприятий по Капитальному ремонту объектов государственной (муниципальной) собственности
</t>
  </si>
  <si>
    <t>2. Мероприятия направленне на достижение цели федерального проекта «Дорожная сеть»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</si>
  <si>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</si>
  <si>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3.  Мероприятия направленные на достижение цели федерального проекта  «Формирование комфортной городской среды»</t>
  </si>
  <si>
    <t>3.1.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</si>
  <si>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2.1. Проведение мероприятий по гражданской обороне   </t>
  </si>
  <si>
    <t>Проведение профилактических бесед с населением  по противодействию  терр-му и экстрим-му, финансирование не требуется</t>
  </si>
  <si>
    <t xml:space="preserve">2.2. Предупреждение и ликвидация последствий чрезвычайных ситуаций и стихийных бедствий природного и техногенного характера        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</si>
  <si>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характера, финансирование не требуется</t>
  </si>
  <si>
    <t xml:space="preserve">2.3.  Мероприятия по обеспечению первичных мер пожарной безопасности </t>
  </si>
  <si>
    <t xml:space="preserve">Ремонт сетей уличного освещения. </t>
  </si>
  <si>
    <t>за  1 квартал 2023 года</t>
  </si>
  <si>
    <t>Мероприятия запланированы к реализции во 2 квартале 2023 года</t>
  </si>
  <si>
    <t>Мероприятия в 2023 году не запланированы</t>
  </si>
  <si>
    <t>Реализация проекта по ремонту Танковой аллеи в п.Новый Учхоз начата в 1 квартале 2023 года</t>
  </si>
  <si>
    <t>1.4. Мероприятия по развитию и поддержке предпринимательства</t>
  </si>
  <si>
    <t>Проведены мероприятия по определению подрядчика. Основные мероприятия по капремонту начнутся во 2 квартале 2023 года</t>
  </si>
  <si>
    <t>Подготовка межевых планов на земельные участки под 6-ю многоквартирными домами</t>
  </si>
  <si>
    <t>Мероприятия в 1 квартале 2023г  не проводились</t>
  </si>
  <si>
    <t>Проведение мероприятий по поддержке СМП запланированы к проведению во 2 кв. 2023 года</t>
  </si>
  <si>
    <t>Устные беседы с дошкольниками и учащимися средней школы. Финансирования не требуется</t>
  </si>
  <si>
    <t>Мероприятия по вывозу мусора, очистке дорог от снега, приобретение услуг экскавтора для расчистки дорог,  приобретение песка, отсева, соляной смеси</t>
  </si>
  <si>
    <t xml:space="preserve">3.6.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</si>
  <si>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3.7. Мероприятия по обеспечению мер пожарной безопасности </t>
  </si>
  <si>
    <t xml:space="preserve">3.8. Мероприятия в области жилищного хозяйства   </t>
  </si>
  <si>
    <t>3.9. Мероприятия  по энергосбережению и повышению энергоэффективности</t>
  </si>
  <si>
    <t xml:space="preserve">3.10.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</si>
  <si>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3.11. Мероприятия в области коммунального хозяйств  </t>
  </si>
  <si>
    <t xml:space="preserve">3.12. Организация уличного освещения  </t>
  </si>
  <si>
    <t>3.13. Мероприятия по озеленению территории поселения</t>
  </si>
  <si>
    <t xml:space="preserve">3.14. Мероприятия по организации и содержанию мест захоронений            </t>
  </si>
  <si>
    <t xml:space="preserve">3.15. Мероприятия в области благоустройства   </t>
  </si>
  <si>
    <t>3.16. Мероприятия по энергоснабжению и повышению энергетической эффективности  муниципальных объектов</t>
  </si>
  <si>
    <t>Оплата договоров ГПХ (санитарная очистка территории поселения). Приобретене ГСМ. Содержание спец.техники, содержание бензокос. Спил деревьев. Приобретение строительных  и хозяйственных материалов. Приобретение песко-соляной смеси.</t>
  </si>
  <si>
    <t xml:space="preserve">Оплата по договорам ГПХ (уборка мест ТКО). </t>
  </si>
  <si>
    <t>Ремонт сетей уличного освещения в п.Войсковицы</t>
  </si>
  <si>
    <t>Мероприятия  в 2023 году не запланированы</t>
  </si>
  <si>
    <t xml:space="preserve">3.17. Сбор и удаление твердых коммунальных отходов (ТКО) с несанкционированных свалок </t>
  </si>
  <si>
    <t>3.18.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</si>
  <si>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3.19.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</si>
  <si>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3.20. Поддержка развития общественной инфраструктуры муниципального значения</t>
  </si>
  <si>
    <t>Обустройство контейнерной площадки в д. Рябизи</t>
  </si>
  <si>
    <t>Утверждаю</t>
  </si>
  <si>
    <t>Глава администрации</t>
  </si>
  <si>
    <t>Войсковицкого сельского поселения</t>
  </si>
  <si>
    <t>Е.В. Воронин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</si>
  <si>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14.04.2023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</si>
  <si>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 xml:space="preserve"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</si>
  <si>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3.19</t>
  </si>
  <si>
    <t>3.20</t>
  </si>
  <si>
    <t>проект</t>
  </si>
  <si>
    <t>Установка противопожарных датчиков</t>
  </si>
  <si>
    <t>Общий объем финансирования муниципальной программы составляет                  163319,13 тыс.руб., в том числе :                                                                                                         2021г - 38048,81ты.руб;                                                                                                                                                                                                   2022г - 55599,48 тыс.руб;                                                                                                                                                                                            2023г - 69670,84 тыс.руб.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</si>
</sst>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7" fillId="0" borderId="9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wrapText="1"/>
    </xf>
    <xf numFmtId="0" fontId="7" fillId="5" borderId="9" xfId="0" applyFont="1" applyFill="1" applyBorder="1" applyAlignment="1">
      <alignment horizontal="center" wrapText="1"/>
    </xf>
    <xf numFmtId="0" fontId="0" fillId="5" borderId="12" xfId="0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4" fillId="9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26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9" borderId="4" xfId="0" applyNumberFormat="1" applyFont="1" applyFill="1" applyBorder="1" applyAlignment="1">
      <alignment horizontal="center" vertical="center" wrapText="1"/>
    </xf>
    <xf numFmtId="2" fontId="2" fillId="9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14" fillId="11" borderId="4" xfId="0" applyNumberFormat="1" applyFont="1" applyFill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2" fontId="2" fillId="7" borderId="6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14" fillId="9" borderId="4" xfId="0" applyNumberFormat="1" applyFont="1" applyFill="1" applyBorder="1" applyAlignment="1">
      <alignment horizontal="center" vertical="center" wrapText="1"/>
    </xf>
    <xf numFmtId="2" fontId="14" fillId="9" borderId="1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Fill="1"/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24" fillId="0" borderId="5" xfId="0" applyFont="1" applyBorder="1" applyAlignment="1">
      <alignment horizontal="center" vertical="top" wrapText="1"/>
    </xf>
    <xf numFmtId="0" fontId="9" fillId="9" borderId="10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9" borderId="2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wrapText="1"/>
    </xf>
    <xf numFmtId="0" fontId="14" fillId="13" borderId="4" xfId="0" applyFont="1" applyFill="1" applyBorder="1" applyAlignment="1">
      <alignment horizontal="center" vertical="center" wrapText="1"/>
    </xf>
    <xf numFmtId="2" fontId="14" fillId="13" borderId="4" xfId="0" applyNumberFormat="1" applyFont="1" applyFill="1" applyBorder="1" applyAlignment="1">
      <alignment horizontal="center" vertical="center" wrapText="1"/>
    </xf>
    <xf numFmtId="1" fontId="14" fillId="13" borderId="4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wrapText="1"/>
    </xf>
    <xf numFmtId="2" fontId="7" fillId="7" borderId="1" xfId="0" applyNumberFormat="1" applyFont="1" applyFill="1" applyBorder="1" applyAlignment="1">
      <alignment horizont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2" fontId="14" fillId="5" borderId="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1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4" fillId="12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9" fillId="14" borderId="2" xfId="0" applyFont="1" applyFill="1" applyBorder="1" applyAlignment="1">
      <alignment horizontal="center" wrapText="1"/>
    </xf>
    <xf numFmtId="0" fontId="7" fillId="14" borderId="9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wrapText="1"/>
    </xf>
    <xf numFmtId="0" fontId="7" fillId="14" borderId="10" xfId="0" applyFont="1" applyFill="1" applyBorder="1" applyAlignment="1">
      <alignment horizontal="center" wrapText="1"/>
    </xf>
    <xf numFmtId="0" fontId="0" fillId="14" borderId="10" xfId="0" applyFill="1" applyBorder="1" applyAlignment="1">
      <alignment wrapText="1"/>
    </xf>
    <xf numFmtId="0" fontId="9" fillId="14" borderId="1" xfId="0" applyFont="1" applyFill="1" applyBorder="1" applyAlignment="1">
      <alignment horizontal="center" wrapText="1"/>
    </xf>
    <xf numFmtId="0" fontId="0" fillId="14" borderId="12" xfId="0" applyFill="1" applyBorder="1" applyAlignment="1">
      <alignment wrapText="1"/>
    </xf>
    <xf numFmtId="0" fontId="13" fillId="14" borderId="4" xfId="0" applyFont="1" applyFill="1" applyBorder="1" applyAlignment="1">
      <alignment horizontal="center" wrapText="1"/>
    </xf>
    <xf numFmtId="0" fontId="14" fillId="1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" fillId="0" borderId="0" xfId="0" applyFont="1" applyAlignment="1"/>
    <xf numFmtId="49" fontId="32" fillId="0" borderId="19" xfId="0" applyNumberFormat="1" applyFont="1" applyBorder="1" applyAlignment="1" applyProtection="1">
      <alignment vertical="center" wrapText="1"/>
    </xf>
    <xf numFmtId="0" fontId="12" fillId="0" borderId="0" xfId="0" applyFont="1" applyAlignment="1"/>
    <xf numFmtId="2" fontId="14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1" fillId="0" borderId="0" xfId="0" applyNumberFormat="1" applyFont="1"/>
    <xf numFmtId="0" fontId="10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4" fillId="11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2" fontId="12" fillId="10" borderId="1" xfId="0" applyNumberFormat="1" applyFont="1" applyFill="1" applyBorder="1" applyAlignment="1">
      <alignment horizont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4" xfId="0" applyNumberFormat="1" applyFont="1" applyFill="1" applyBorder="1" applyAlignment="1">
      <alignment horizontal="center" vertical="center" wrapText="1"/>
    </xf>
    <xf numFmtId="2" fontId="38" fillId="0" borderId="4" xfId="0" applyNumberFormat="1" applyFont="1" applyBorder="1" applyAlignment="1">
      <alignment horizontal="center" vertical="center" wrapText="1"/>
    </xf>
    <xf numFmtId="10" fontId="0" fillId="11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10" fontId="0" fillId="10" borderId="1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10" fontId="0" fillId="13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39" fillId="0" borderId="1" xfId="0" applyNumberFormat="1" applyFon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10" fontId="0" fillId="9" borderId="0" xfId="0" applyNumberFormat="1" applyFill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65" fontId="14" fillId="13" borderId="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7" fillId="12" borderId="8" xfId="0" applyFont="1" applyFill="1" applyBorder="1" applyAlignment="1">
      <alignment horizontal="center" wrapText="1"/>
    </xf>
    <xf numFmtId="0" fontId="7" fillId="12" borderId="6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10" fillId="9" borderId="5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49" fontId="10" fillId="14" borderId="5" xfId="0" applyNumberFormat="1" applyFont="1" applyFill="1" applyBorder="1" applyAlignment="1">
      <alignment horizontal="center" vertical="center" wrapText="1"/>
    </xf>
    <xf numFmtId="49" fontId="10" fillId="14" borderId="7" xfId="0" applyNumberFormat="1" applyFont="1" applyFill="1" applyBorder="1" applyAlignment="1">
      <alignment horizontal="center" vertical="center" wrapText="1"/>
    </xf>
    <xf numFmtId="49" fontId="10" fillId="14" borderId="3" xfId="0" applyNumberFormat="1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wrapText="1"/>
    </xf>
    <xf numFmtId="0" fontId="10" fillId="14" borderId="7" xfId="0" applyFont="1" applyFill="1" applyBorder="1" applyAlignment="1">
      <alignment horizontal="center" wrapText="1"/>
    </xf>
    <xf numFmtId="0" fontId="10" fillId="14" borderId="3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 vertical="center"/>
    </xf>
    <xf numFmtId="0" fontId="28" fillId="5" borderId="8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3" borderId="8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7" fillId="2" borderId="11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B22" sqref="B22"/>
    </sheetView>
  </sheetViews>
  <sheetFormatPr defaultRowHeight="15"/>
  <cols>
    <col min="1" max="1" width="21.85546875" style="97" customWidth="1"/>
    <col min="2" max="2" width="78.42578125" style="103" customWidth="1"/>
    <col min="3" max="16384" width="9.140625" style="1"/>
  </cols>
  <sheetData>
    <row r="1" spans="1:2">
      <c r="B1" s="98" t="s">
        <v>315</v>
      </c>
    </row>
    <row r="3" spans="1:2" ht="55.5" customHeight="1">
      <c r="A3" s="205" t="s">
        <v>316</v>
      </c>
      <c r="B3" s="205"/>
    </row>
    <row r="4" spans="1:2" ht="36.75" customHeight="1">
      <c r="A4" s="99" t="s">
        <v>317</v>
      </c>
      <c r="B4" s="100" t="s">
        <v>131</v>
      </c>
    </row>
    <row r="5" spans="1:2" ht="32.25" customHeight="1">
      <c r="A5" s="99" t="s">
        <v>318</v>
      </c>
      <c r="B5" s="100" t="s">
        <v>319</v>
      </c>
    </row>
    <row r="6" spans="1:2" ht="55.5" customHeight="1">
      <c r="A6" s="99" t="s">
        <v>320</v>
      </c>
      <c r="B6" s="100" t="s">
        <v>321</v>
      </c>
    </row>
    <row r="7" spans="1:2" ht="246.75" customHeight="1">
      <c r="A7" s="204" t="s">
        <v>322</v>
      </c>
      <c r="B7" s="206" t="s">
        <v>323</v>
      </c>
    </row>
    <row r="8" spans="1:2" ht="117.75" customHeight="1">
      <c r="A8" s="204"/>
      <c r="B8" s="206"/>
    </row>
    <row r="9" spans="1:2" ht="94.5" customHeight="1">
      <c r="A9" s="161" t="s">
        <v>337</v>
      </c>
      <c r="B9" s="102" t="s">
        <v>404</v>
      </c>
    </row>
    <row r="10" spans="1:2" ht="195.75" customHeight="1">
      <c r="A10" s="99" t="s">
        <v>324</v>
      </c>
      <c r="B10" s="123" t="s">
        <v>346</v>
      </c>
    </row>
    <row r="11" spans="1:2" ht="155.25" customHeight="1">
      <c r="A11" s="204" t="s">
        <v>325</v>
      </c>
      <c r="B11" s="206" t="s">
        <v>326</v>
      </c>
    </row>
    <row r="12" spans="1:2" ht="263.25" customHeight="1">
      <c r="A12" s="204"/>
      <c r="B12" s="206"/>
    </row>
    <row r="13" spans="1:2" ht="69" customHeight="1">
      <c r="A13" s="99" t="s">
        <v>327</v>
      </c>
      <c r="B13" s="100" t="s">
        <v>328</v>
      </c>
    </row>
    <row r="14" spans="1:2" ht="60.75" customHeight="1">
      <c r="A14" s="99" t="s">
        <v>329</v>
      </c>
      <c r="B14" s="100" t="s">
        <v>330</v>
      </c>
    </row>
    <row r="15" spans="1:2" ht="49.5" customHeight="1">
      <c r="A15" s="99" t="s">
        <v>331</v>
      </c>
      <c r="B15" s="100" t="s">
        <v>330</v>
      </c>
    </row>
    <row r="16" spans="1:2" ht="20.25" customHeight="1">
      <c r="A16" s="204" t="s">
        <v>332</v>
      </c>
      <c r="B16" s="101" t="s">
        <v>333</v>
      </c>
    </row>
    <row r="17" spans="1:2" ht="82.5" customHeight="1">
      <c r="A17" s="204"/>
      <c r="B17" s="175" t="s">
        <v>498</v>
      </c>
    </row>
    <row r="18" spans="1:2" ht="22.5" customHeight="1">
      <c r="A18" s="204" t="s">
        <v>334</v>
      </c>
      <c r="B18" s="101" t="s">
        <v>335</v>
      </c>
    </row>
    <row r="19" spans="1:2" ht="88.5" customHeight="1">
      <c r="A19" s="204"/>
      <c r="B19" s="102" t="s">
        <v>336</v>
      </c>
    </row>
  </sheetData>
  <mergeCells count="7">
    <mergeCell ref="A18:A19"/>
    <mergeCell ref="A3:B3"/>
    <mergeCell ref="A7:A8"/>
    <mergeCell ref="B7:B8"/>
    <mergeCell ref="A11:A12"/>
    <mergeCell ref="B11:B12"/>
    <mergeCell ref="A16:A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3"/>
  <sheetViews>
    <sheetView view="pageBreakPreview" topLeftCell="A40" zoomScaleNormal="100" zoomScaleSheetLayoutView="100" workbookViewId="0">
      <selection activeCell="I47" sqref="I47"/>
    </sheetView>
  </sheetViews>
  <sheetFormatPr defaultRowHeight="15" outlineLevelCol="1"/>
  <cols>
    <col min="1" max="1" width="6" style="36" customWidth="1"/>
    <col min="2" max="2" width="22.42578125" style="34" customWidth="1"/>
    <col min="3" max="3" width="5.28515625" customWidth="1"/>
    <col min="4" max="4" width="8.5703125" customWidth="1"/>
    <col min="5" max="5" width="9.140625" customWidth="1"/>
    <col min="6" max="6" width="9" customWidth="1"/>
    <col min="7" max="7" width="8.85546875" customWidth="1"/>
    <col min="8" max="8" width="8.140625" customWidth="1" outlineLevel="1"/>
    <col min="9" max="9" width="9.140625" customWidth="1" outlineLevel="1"/>
    <col min="10" max="10" width="8.7109375" style="70" customWidth="1"/>
    <col min="11" max="11" width="9.140625" style="95"/>
  </cols>
  <sheetData>
    <row r="1" spans="1:11">
      <c r="G1" t="s">
        <v>190</v>
      </c>
      <c r="I1" s="1"/>
    </row>
    <row r="2" spans="1:11" ht="28.5" customHeight="1">
      <c r="A2" s="210" t="s">
        <v>181</v>
      </c>
      <c r="B2" s="210"/>
      <c r="C2" s="210"/>
      <c r="D2" s="210"/>
      <c r="E2" s="210"/>
      <c r="F2" s="210"/>
      <c r="G2" s="210"/>
      <c r="H2" s="210"/>
      <c r="I2" s="210"/>
      <c r="J2" s="210"/>
      <c r="K2" s="132"/>
    </row>
    <row r="3" spans="1:11" ht="15.75" thickBot="1"/>
    <row r="4" spans="1:11" ht="44.25" thickBot="1">
      <c r="A4" s="222" t="s">
        <v>9</v>
      </c>
      <c r="B4" s="225" t="s">
        <v>193</v>
      </c>
      <c r="C4" s="225" t="s">
        <v>10</v>
      </c>
      <c r="D4" s="2" t="s">
        <v>11</v>
      </c>
      <c r="E4" s="217" t="s">
        <v>12</v>
      </c>
      <c r="F4" s="218"/>
      <c r="G4" s="218"/>
      <c r="H4" s="218"/>
      <c r="I4" s="218"/>
      <c r="J4" s="219"/>
    </row>
    <row r="5" spans="1:11" ht="46.5" customHeight="1">
      <c r="A5" s="223"/>
      <c r="B5" s="220"/>
      <c r="C5" s="220"/>
      <c r="D5" s="220" t="s">
        <v>46</v>
      </c>
      <c r="E5" s="226" t="s">
        <v>47</v>
      </c>
      <c r="F5" s="226" t="s">
        <v>48</v>
      </c>
      <c r="G5" s="226" t="s">
        <v>49</v>
      </c>
      <c r="H5" s="226" t="s">
        <v>13</v>
      </c>
      <c r="I5" s="226" t="s">
        <v>14</v>
      </c>
      <c r="J5" s="228" t="s">
        <v>15</v>
      </c>
    </row>
    <row r="6" spans="1:11" ht="27.75" customHeight="1" thickBot="1">
      <c r="A6" s="224"/>
      <c r="B6" s="221"/>
      <c r="C6" s="221"/>
      <c r="D6" s="221"/>
      <c r="E6" s="227"/>
      <c r="F6" s="227"/>
      <c r="G6" s="227"/>
      <c r="H6" s="227"/>
      <c r="I6" s="227"/>
      <c r="J6" s="229"/>
    </row>
    <row r="7" spans="1:11" ht="15.75" thickBot="1">
      <c r="A7" s="37">
        <v>1</v>
      </c>
      <c r="B7" s="5">
        <v>2</v>
      </c>
      <c r="C7" s="5">
        <v>3</v>
      </c>
      <c r="D7" s="6">
        <v>4</v>
      </c>
      <c r="E7" s="4">
        <v>5</v>
      </c>
      <c r="F7" s="6">
        <v>6</v>
      </c>
      <c r="G7" s="4">
        <v>7</v>
      </c>
      <c r="H7" s="4">
        <v>8</v>
      </c>
      <c r="I7" s="7">
        <v>9</v>
      </c>
      <c r="J7" s="71">
        <v>10</v>
      </c>
    </row>
    <row r="8" spans="1:11" ht="22.5" customHeight="1" thickBot="1">
      <c r="A8" s="211" t="s">
        <v>130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1" ht="15.75" thickBot="1">
      <c r="A9" s="214" t="s">
        <v>16</v>
      </c>
      <c r="B9" s="215"/>
      <c r="C9" s="215"/>
      <c r="D9" s="215"/>
      <c r="E9" s="215"/>
      <c r="F9" s="215"/>
      <c r="G9" s="215"/>
      <c r="H9" s="215"/>
      <c r="I9" s="215"/>
      <c r="J9" s="216"/>
    </row>
    <row r="10" spans="1:11" ht="25.5" customHeight="1" thickBot="1">
      <c r="A10" s="217" t="s">
        <v>406</v>
      </c>
      <c r="B10" s="218"/>
      <c r="C10" s="218"/>
      <c r="D10" s="218"/>
      <c r="E10" s="218"/>
      <c r="F10" s="218"/>
      <c r="G10" s="218"/>
      <c r="H10" s="218"/>
      <c r="I10" s="218"/>
      <c r="J10" s="219"/>
    </row>
    <row r="11" spans="1:11" ht="42" thickBot="1">
      <c r="A11" s="32" t="s">
        <v>17</v>
      </c>
      <c r="B11" s="22" t="s">
        <v>102</v>
      </c>
      <c r="C11" s="21" t="s">
        <v>103</v>
      </c>
      <c r="D11" s="22">
        <v>53.5</v>
      </c>
      <c r="E11" s="22">
        <v>63.5</v>
      </c>
      <c r="F11" s="22">
        <v>101.8</v>
      </c>
      <c r="G11" s="22">
        <v>126.8</v>
      </c>
      <c r="H11" s="27"/>
      <c r="I11" s="27"/>
      <c r="J11" s="58" t="s">
        <v>186</v>
      </c>
    </row>
    <row r="12" spans="1:11" ht="42" thickBot="1">
      <c r="A12" s="32" t="s">
        <v>18</v>
      </c>
      <c r="B12" s="22" t="s">
        <v>104</v>
      </c>
      <c r="C12" s="21" t="s">
        <v>59</v>
      </c>
      <c r="D12" s="60">
        <v>0.75</v>
      </c>
      <c r="E12" s="60">
        <v>0.76</v>
      </c>
      <c r="F12" s="60">
        <v>0.8</v>
      </c>
      <c r="G12" s="60">
        <v>0.81</v>
      </c>
      <c r="H12" s="27"/>
      <c r="I12" s="27"/>
      <c r="J12" s="58" t="s">
        <v>186</v>
      </c>
    </row>
    <row r="13" spans="1:11" ht="63" customHeight="1" thickBot="1">
      <c r="A13" s="154" t="s">
        <v>19</v>
      </c>
      <c r="B13" s="22" t="s">
        <v>425</v>
      </c>
      <c r="C13" s="23" t="s">
        <v>81</v>
      </c>
      <c r="D13" s="59">
        <v>0</v>
      </c>
      <c r="E13" s="59">
        <v>0</v>
      </c>
      <c r="F13" s="59">
        <v>0</v>
      </c>
      <c r="G13" s="59">
        <v>1</v>
      </c>
      <c r="H13" s="27"/>
      <c r="I13" s="27"/>
      <c r="J13" s="72" t="s">
        <v>189</v>
      </c>
    </row>
    <row r="14" spans="1:11" ht="63" customHeight="1" thickBot="1">
      <c r="A14" s="154" t="s">
        <v>55</v>
      </c>
      <c r="B14" s="22" t="s">
        <v>347</v>
      </c>
      <c r="C14" s="23" t="s">
        <v>81</v>
      </c>
      <c r="D14" s="59">
        <v>0</v>
      </c>
      <c r="E14" s="59">
        <v>0</v>
      </c>
      <c r="F14" s="59">
        <v>1</v>
      </c>
      <c r="G14" s="59">
        <v>0</v>
      </c>
      <c r="H14" s="27"/>
      <c r="I14" s="27"/>
      <c r="J14" s="72" t="s">
        <v>8</v>
      </c>
    </row>
    <row r="15" spans="1:11" ht="15.75" thickBot="1">
      <c r="A15" s="217" t="s">
        <v>405</v>
      </c>
      <c r="B15" s="218"/>
      <c r="C15" s="218"/>
      <c r="D15" s="218"/>
      <c r="E15" s="218"/>
      <c r="F15" s="218"/>
      <c r="G15" s="218"/>
      <c r="H15" s="218"/>
      <c r="I15" s="218"/>
      <c r="J15" s="219"/>
    </row>
    <row r="16" spans="1:11" ht="102" customHeight="1" thickBot="1">
      <c r="A16" s="32" t="s">
        <v>20</v>
      </c>
      <c r="B16" s="22" t="s">
        <v>338</v>
      </c>
      <c r="C16" s="21" t="s">
        <v>66</v>
      </c>
      <c r="D16" s="16">
        <v>1</v>
      </c>
      <c r="E16" s="16">
        <v>0</v>
      </c>
      <c r="F16" s="16">
        <v>1</v>
      </c>
      <c r="G16" s="16">
        <v>1</v>
      </c>
      <c r="H16" s="9"/>
      <c r="I16" s="9"/>
      <c r="J16" s="72" t="s">
        <v>8</v>
      </c>
    </row>
    <row r="17" spans="1:10" ht="24.75" customHeight="1" thickBot="1">
      <c r="A17" s="217" t="s">
        <v>407</v>
      </c>
      <c r="B17" s="218"/>
      <c r="C17" s="218"/>
      <c r="D17" s="218"/>
      <c r="E17" s="218"/>
      <c r="F17" s="218"/>
      <c r="G17" s="218"/>
      <c r="H17" s="218"/>
      <c r="I17" s="218"/>
      <c r="J17" s="219"/>
    </row>
    <row r="18" spans="1:10" ht="25.5" thickBot="1">
      <c r="A18" s="28" t="s">
        <v>160</v>
      </c>
      <c r="B18" s="18" t="s">
        <v>100</v>
      </c>
      <c r="C18" s="31" t="s">
        <v>61</v>
      </c>
      <c r="D18" s="31"/>
      <c r="E18" s="31"/>
      <c r="F18" s="24"/>
      <c r="G18" s="24">
        <v>1</v>
      </c>
      <c r="H18" s="27"/>
      <c r="I18" s="27"/>
      <c r="J18" s="72" t="s">
        <v>8</v>
      </c>
    </row>
    <row r="19" spans="1:10" ht="45" customHeight="1" thickBot="1">
      <c r="A19" s="105" t="s">
        <v>161</v>
      </c>
      <c r="B19" s="104" t="s">
        <v>422</v>
      </c>
      <c r="C19" s="106" t="s">
        <v>59</v>
      </c>
      <c r="D19" s="106"/>
      <c r="E19" s="106"/>
      <c r="F19" s="151"/>
      <c r="G19" s="151">
        <v>95</v>
      </c>
      <c r="H19" s="107"/>
      <c r="I19" s="107"/>
      <c r="J19" s="108" t="s">
        <v>8</v>
      </c>
    </row>
    <row r="20" spans="1:10" ht="15.75" thickBot="1">
      <c r="A20" s="214" t="s">
        <v>24</v>
      </c>
      <c r="B20" s="215"/>
      <c r="C20" s="215"/>
      <c r="D20" s="215"/>
      <c r="E20" s="215"/>
      <c r="F20" s="215"/>
      <c r="G20" s="215"/>
      <c r="H20" s="215"/>
      <c r="I20" s="215"/>
      <c r="J20" s="216"/>
    </row>
    <row r="21" spans="1:10" ht="27" customHeight="1" thickBot="1">
      <c r="A21" s="230" t="s">
        <v>257</v>
      </c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0" ht="42" customHeight="1" thickBot="1">
      <c r="A22" s="32" t="s">
        <v>17</v>
      </c>
      <c r="B22" s="12" t="s">
        <v>44</v>
      </c>
      <c r="C22" s="12" t="s">
        <v>45</v>
      </c>
      <c r="D22" s="17">
        <v>2</v>
      </c>
      <c r="E22" s="21">
        <v>1</v>
      </c>
      <c r="F22" s="17">
        <v>1</v>
      </c>
      <c r="G22" s="17">
        <v>0</v>
      </c>
      <c r="H22" s="9"/>
      <c r="I22" s="9"/>
      <c r="J22" s="58" t="s">
        <v>186</v>
      </c>
    </row>
    <row r="23" spans="1:10" ht="45.75" thickBot="1">
      <c r="A23" s="32" t="s">
        <v>18</v>
      </c>
      <c r="B23" s="15" t="s">
        <v>50</v>
      </c>
      <c r="C23" s="15" t="s">
        <v>51</v>
      </c>
      <c r="D23" s="152">
        <v>1</v>
      </c>
      <c r="E23" s="153">
        <v>4</v>
      </c>
      <c r="F23" s="153">
        <v>17</v>
      </c>
      <c r="G23" s="153">
        <v>28</v>
      </c>
      <c r="H23" s="9"/>
      <c r="I23" s="9"/>
      <c r="J23" s="58" t="s">
        <v>186</v>
      </c>
    </row>
    <row r="24" spans="1:10" ht="42" thickBot="1">
      <c r="A24" s="32" t="s">
        <v>19</v>
      </c>
      <c r="B24" s="18" t="s">
        <v>52</v>
      </c>
      <c r="C24" s="17" t="s">
        <v>45</v>
      </c>
      <c r="D24" s="17">
        <v>8</v>
      </c>
      <c r="E24" s="21">
        <v>10</v>
      </c>
      <c r="F24" s="21">
        <v>0</v>
      </c>
      <c r="G24" s="17">
        <v>8</v>
      </c>
      <c r="H24" s="9"/>
      <c r="I24" s="9"/>
      <c r="J24" s="58" t="s">
        <v>186</v>
      </c>
    </row>
    <row r="25" spans="1:10" ht="53.25" customHeight="1" thickBot="1">
      <c r="A25" s="32" t="s">
        <v>55</v>
      </c>
      <c r="B25" s="19" t="s">
        <v>423</v>
      </c>
      <c r="C25" s="18" t="s">
        <v>256</v>
      </c>
      <c r="D25" s="19" t="s">
        <v>222</v>
      </c>
      <c r="E25" s="19" t="s">
        <v>223</v>
      </c>
      <c r="F25" s="22" t="s">
        <v>411</v>
      </c>
      <c r="G25" s="19" t="s">
        <v>416</v>
      </c>
      <c r="H25" s="9"/>
      <c r="I25" s="9"/>
      <c r="J25" s="58" t="s">
        <v>187</v>
      </c>
    </row>
    <row r="26" spans="1:10" ht="36.75" customHeight="1" thickBot="1">
      <c r="A26" s="32" t="s">
        <v>108</v>
      </c>
      <c r="B26" s="18" t="s">
        <v>53</v>
      </c>
      <c r="C26" s="18" t="s">
        <v>51</v>
      </c>
      <c r="D26" s="18">
        <v>1</v>
      </c>
      <c r="E26" s="18">
        <v>1</v>
      </c>
      <c r="F26" s="18">
        <v>1</v>
      </c>
      <c r="G26" s="18">
        <v>1</v>
      </c>
      <c r="H26" s="9"/>
      <c r="I26" s="9"/>
      <c r="J26" s="58" t="s">
        <v>186</v>
      </c>
    </row>
    <row r="27" spans="1:10" ht="65.25" customHeight="1" thickBot="1">
      <c r="A27" s="32" t="s">
        <v>109</v>
      </c>
      <c r="B27" s="73" t="s">
        <v>54</v>
      </c>
      <c r="C27" s="18" t="s">
        <v>51</v>
      </c>
      <c r="D27" s="18">
        <v>12</v>
      </c>
      <c r="E27" s="18">
        <v>12</v>
      </c>
      <c r="F27" s="18">
        <v>12</v>
      </c>
      <c r="G27" s="18">
        <v>12</v>
      </c>
      <c r="H27" s="9"/>
      <c r="I27" s="9"/>
      <c r="J27" s="58" t="s">
        <v>186</v>
      </c>
    </row>
    <row r="28" spans="1:10" ht="27.75" customHeight="1" thickBot="1">
      <c r="A28" s="230" t="s">
        <v>64</v>
      </c>
      <c r="B28" s="231"/>
      <c r="C28" s="231"/>
      <c r="D28" s="231"/>
      <c r="E28" s="231"/>
      <c r="F28" s="231"/>
      <c r="G28" s="231"/>
      <c r="H28" s="231"/>
      <c r="I28" s="231"/>
      <c r="J28" s="232"/>
    </row>
    <row r="29" spans="1:10" ht="57" thickBot="1">
      <c r="A29" s="32" t="s">
        <v>20</v>
      </c>
      <c r="B29" s="22" t="s">
        <v>309</v>
      </c>
      <c r="C29" s="22" t="s">
        <v>311</v>
      </c>
      <c r="D29" s="22">
        <v>4</v>
      </c>
      <c r="E29" s="22">
        <v>4</v>
      </c>
      <c r="F29" s="22">
        <v>4</v>
      </c>
      <c r="G29" s="22">
        <v>4</v>
      </c>
      <c r="H29" s="20"/>
      <c r="I29" s="20"/>
      <c r="J29" s="72" t="s">
        <v>8</v>
      </c>
    </row>
    <row r="30" spans="1:10" ht="79.5" thickBot="1">
      <c r="A30" s="33" t="s">
        <v>21</v>
      </c>
      <c r="B30" s="22" t="s">
        <v>310</v>
      </c>
      <c r="C30" s="22" t="s">
        <v>311</v>
      </c>
      <c r="D30" s="22">
        <v>4</v>
      </c>
      <c r="E30" s="22">
        <v>4</v>
      </c>
      <c r="F30" s="22">
        <v>4</v>
      </c>
      <c r="G30" s="22">
        <v>4</v>
      </c>
      <c r="H30" s="20"/>
      <c r="I30" s="20"/>
      <c r="J30" s="72" t="s">
        <v>8</v>
      </c>
    </row>
    <row r="31" spans="1:10" ht="34.5" thickBot="1">
      <c r="A31" s="33" t="s">
        <v>22</v>
      </c>
      <c r="B31" s="18" t="s">
        <v>58</v>
      </c>
      <c r="C31" s="18" t="s">
        <v>59</v>
      </c>
      <c r="D31" s="18">
        <v>100</v>
      </c>
      <c r="E31" s="18">
        <v>100</v>
      </c>
      <c r="F31" s="18">
        <v>100</v>
      </c>
      <c r="G31" s="18">
        <v>100</v>
      </c>
      <c r="H31" s="20"/>
      <c r="I31" s="20"/>
      <c r="J31" s="72" t="s">
        <v>8</v>
      </c>
    </row>
    <row r="32" spans="1:10" ht="34.5" thickBot="1">
      <c r="A32" s="33" t="s">
        <v>110</v>
      </c>
      <c r="B32" s="18" t="s">
        <v>60</v>
      </c>
      <c r="C32" s="18" t="s">
        <v>61</v>
      </c>
      <c r="D32" s="18">
        <v>35</v>
      </c>
      <c r="E32" s="18">
        <v>35</v>
      </c>
      <c r="F32" s="18">
        <v>30</v>
      </c>
      <c r="G32" s="18">
        <v>30</v>
      </c>
      <c r="H32" s="20"/>
      <c r="I32" s="20"/>
      <c r="J32" s="72" t="s">
        <v>8</v>
      </c>
    </row>
    <row r="33" spans="1:10" ht="34.5" thickBot="1">
      <c r="A33" s="33" t="s">
        <v>111</v>
      </c>
      <c r="B33" s="18" t="s">
        <v>62</v>
      </c>
      <c r="C33" s="18" t="s">
        <v>45</v>
      </c>
      <c r="D33" s="18">
        <v>1</v>
      </c>
      <c r="E33" s="18">
        <v>1</v>
      </c>
      <c r="F33" s="18">
        <v>1</v>
      </c>
      <c r="G33" s="18">
        <v>1</v>
      </c>
      <c r="H33" s="20"/>
      <c r="I33" s="20"/>
      <c r="J33" s="72" t="s">
        <v>8</v>
      </c>
    </row>
    <row r="34" spans="1:10" ht="25.5" thickBot="1">
      <c r="A34" s="33" t="s">
        <v>112</v>
      </c>
      <c r="B34" s="18" t="s">
        <v>63</v>
      </c>
      <c r="C34" s="18" t="s">
        <v>45</v>
      </c>
      <c r="D34" s="18">
        <v>0</v>
      </c>
      <c r="E34" s="18">
        <v>0</v>
      </c>
      <c r="F34" s="18">
        <v>0</v>
      </c>
      <c r="G34" s="18">
        <v>0</v>
      </c>
      <c r="H34" s="20"/>
      <c r="I34" s="20"/>
      <c r="J34" s="72" t="s">
        <v>8</v>
      </c>
    </row>
    <row r="35" spans="1:10" ht="28.5" customHeight="1" thickBot="1">
      <c r="A35" s="230" t="s">
        <v>65</v>
      </c>
      <c r="B35" s="231"/>
      <c r="C35" s="231"/>
      <c r="D35" s="231"/>
      <c r="E35" s="231"/>
      <c r="F35" s="231"/>
      <c r="G35" s="231"/>
      <c r="H35" s="231"/>
      <c r="I35" s="231"/>
      <c r="J35" s="232"/>
    </row>
    <row r="36" spans="1:10" ht="42.75" thickBot="1">
      <c r="A36" s="68" t="s">
        <v>224</v>
      </c>
      <c r="B36" s="22" t="s">
        <v>197</v>
      </c>
      <c r="C36" s="21" t="s">
        <v>251</v>
      </c>
      <c r="D36" s="16">
        <v>4</v>
      </c>
      <c r="E36" s="16">
        <v>4</v>
      </c>
      <c r="F36" s="16">
        <v>4</v>
      </c>
      <c r="G36" s="16">
        <v>4</v>
      </c>
      <c r="H36" s="20"/>
      <c r="I36" s="20"/>
      <c r="J36" s="72" t="s">
        <v>8</v>
      </c>
    </row>
    <row r="37" spans="1:10" ht="25.5" thickBot="1">
      <c r="A37" s="68" t="s">
        <v>225</v>
      </c>
      <c r="B37" s="22" t="s">
        <v>67</v>
      </c>
      <c r="C37" s="21" t="s">
        <v>61</v>
      </c>
      <c r="D37" s="22">
        <v>10</v>
      </c>
      <c r="E37" s="22">
        <v>10</v>
      </c>
      <c r="F37" s="22">
        <v>2</v>
      </c>
      <c r="G37" s="22">
        <v>4</v>
      </c>
      <c r="H37" s="20"/>
      <c r="I37" s="20"/>
      <c r="J37" s="72" t="s">
        <v>8</v>
      </c>
    </row>
    <row r="38" spans="1:10" ht="25.5" thickBot="1">
      <c r="A38" s="68" t="s">
        <v>226</v>
      </c>
      <c r="B38" s="22" t="s">
        <v>288</v>
      </c>
      <c r="C38" s="21" t="s">
        <v>289</v>
      </c>
      <c r="D38" s="22">
        <v>1</v>
      </c>
      <c r="E38" s="22">
        <v>1</v>
      </c>
      <c r="F38" s="22">
        <v>1</v>
      </c>
      <c r="G38" s="22">
        <v>1</v>
      </c>
      <c r="H38" s="20"/>
      <c r="I38" s="20"/>
      <c r="J38" s="72" t="s">
        <v>8</v>
      </c>
    </row>
    <row r="39" spans="1:10" ht="34.5" thickBot="1">
      <c r="A39" s="68" t="s">
        <v>227</v>
      </c>
      <c r="B39" s="22" t="s">
        <v>403</v>
      </c>
      <c r="C39" s="21" t="s">
        <v>426</v>
      </c>
      <c r="D39" s="16">
        <v>600</v>
      </c>
      <c r="E39" s="16">
        <v>300</v>
      </c>
      <c r="F39" s="16">
        <v>900</v>
      </c>
      <c r="G39" s="16">
        <v>900</v>
      </c>
      <c r="H39" s="20"/>
      <c r="I39" s="20"/>
      <c r="J39" s="72" t="s">
        <v>8</v>
      </c>
    </row>
    <row r="40" spans="1:10" ht="45.75" thickBot="1">
      <c r="A40" s="68" t="s">
        <v>228</v>
      </c>
      <c r="B40" s="22" t="s">
        <v>207</v>
      </c>
      <c r="C40" s="21" t="s">
        <v>69</v>
      </c>
      <c r="D40" s="16">
        <v>1</v>
      </c>
      <c r="E40" s="16">
        <v>2</v>
      </c>
      <c r="F40" s="16">
        <v>1</v>
      </c>
      <c r="G40" s="16">
        <v>1</v>
      </c>
      <c r="H40" s="20"/>
      <c r="I40" s="20"/>
      <c r="J40" s="72" t="s">
        <v>8</v>
      </c>
    </row>
    <row r="41" spans="1:10" ht="45.75" thickBot="1">
      <c r="A41" s="68" t="s">
        <v>229</v>
      </c>
      <c r="B41" s="22" t="s">
        <v>231</v>
      </c>
      <c r="C41" s="21" t="s">
        <v>69</v>
      </c>
      <c r="D41" s="16">
        <v>1</v>
      </c>
      <c r="E41" s="16">
        <v>2</v>
      </c>
      <c r="F41" s="16">
        <v>1</v>
      </c>
      <c r="G41" s="16">
        <v>1</v>
      </c>
      <c r="H41" s="20"/>
      <c r="I41" s="20"/>
      <c r="J41" s="72" t="s">
        <v>8</v>
      </c>
    </row>
    <row r="42" spans="1:10" ht="45.75" thickBot="1">
      <c r="A42" s="68" t="s">
        <v>230</v>
      </c>
      <c r="B42" s="22" t="s">
        <v>245</v>
      </c>
      <c r="C42" s="21" t="s">
        <v>496</v>
      </c>
      <c r="D42" s="16">
        <v>0</v>
      </c>
      <c r="E42" s="16">
        <v>0</v>
      </c>
      <c r="F42" s="16">
        <v>0</v>
      </c>
      <c r="G42" s="16">
        <v>1</v>
      </c>
      <c r="H42" s="20"/>
      <c r="I42" s="20"/>
      <c r="J42" s="72" t="s">
        <v>8</v>
      </c>
    </row>
    <row r="43" spans="1:10" ht="30" customHeight="1" thickBot="1">
      <c r="A43" s="68" t="s">
        <v>232</v>
      </c>
      <c r="B43" s="22" t="s">
        <v>497</v>
      </c>
      <c r="C43" s="21" t="s">
        <v>66</v>
      </c>
      <c r="D43" s="16">
        <v>0</v>
      </c>
      <c r="E43" s="16">
        <v>0</v>
      </c>
      <c r="F43" s="16">
        <v>0</v>
      </c>
      <c r="G43" s="16">
        <v>0</v>
      </c>
      <c r="H43" s="20"/>
      <c r="I43" s="20"/>
      <c r="J43" s="72" t="s">
        <v>8</v>
      </c>
    </row>
    <row r="44" spans="1:10" ht="25.5" thickBot="1">
      <c r="A44" s="68" t="s">
        <v>233</v>
      </c>
      <c r="B44" s="22" t="s">
        <v>68</v>
      </c>
      <c r="C44" s="21" t="s">
        <v>69</v>
      </c>
      <c r="D44" s="16">
        <v>12</v>
      </c>
      <c r="E44" s="16">
        <v>12</v>
      </c>
      <c r="F44" s="16">
        <v>12</v>
      </c>
      <c r="G44" s="16">
        <v>12</v>
      </c>
      <c r="H44" s="20"/>
      <c r="I44" s="20"/>
      <c r="J44" s="72" t="s">
        <v>188</v>
      </c>
    </row>
    <row r="45" spans="1:10" ht="25.5" thickBot="1">
      <c r="A45" s="68" t="s">
        <v>234</v>
      </c>
      <c r="B45" s="22" t="s">
        <v>70</v>
      </c>
      <c r="C45" s="21" t="s">
        <v>57</v>
      </c>
      <c r="D45" s="22">
        <v>2</v>
      </c>
      <c r="E45" s="22">
        <v>2</v>
      </c>
      <c r="F45" s="22">
        <v>0</v>
      </c>
      <c r="G45" s="22">
        <v>1</v>
      </c>
      <c r="H45" s="20"/>
      <c r="I45" s="20"/>
      <c r="J45" s="72" t="s">
        <v>188</v>
      </c>
    </row>
    <row r="46" spans="1:10" ht="80.25" thickBot="1">
      <c r="A46" s="68" t="s">
        <v>235</v>
      </c>
      <c r="B46" s="35" t="s">
        <v>71</v>
      </c>
      <c r="C46" s="21" t="s">
        <v>69</v>
      </c>
      <c r="D46" s="16">
        <v>12</v>
      </c>
      <c r="E46" s="16">
        <v>12</v>
      </c>
      <c r="F46" s="16">
        <v>12</v>
      </c>
      <c r="G46" s="16">
        <v>12</v>
      </c>
      <c r="H46" s="20"/>
      <c r="I46" s="20"/>
      <c r="J46" s="72" t="s">
        <v>188</v>
      </c>
    </row>
    <row r="47" spans="1:10" ht="25.5" thickBot="1">
      <c r="A47" s="68" t="s">
        <v>236</v>
      </c>
      <c r="B47" s="35" t="s">
        <v>72</v>
      </c>
      <c r="C47" s="21" t="s">
        <v>69</v>
      </c>
      <c r="D47" s="16">
        <v>12</v>
      </c>
      <c r="E47" s="16">
        <v>12</v>
      </c>
      <c r="F47" s="16">
        <v>12</v>
      </c>
      <c r="G47" s="16">
        <v>12</v>
      </c>
      <c r="H47" s="20"/>
      <c r="I47" s="20"/>
      <c r="J47" s="72" t="s">
        <v>188</v>
      </c>
    </row>
    <row r="48" spans="1:10" ht="25.5" thickBot="1">
      <c r="A48" s="68" t="s">
        <v>237</v>
      </c>
      <c r="B48" s="22" t="s">
        <v>421</v>
      </c>
      <c r="C48" s="21" t="s">
        <v>73</v>
      </c>
      <c r="D48" s="16">
        <v>2</v>
      </c>
      <c r="E48" s="16">
        <v>2</v>
      </c>
      <c r="F48" s="16">
        <v>2</v>
      </c>
      <c r="G48" s="16">
        <v>2</v>
      </c>
      <c r="H48" s="20"/>
      <c r="I48" s="20"/>
      <c r="J48" s="72" t="s">
        <v>8</v>
      </c>
    </row>
    <row r="49" spans="1:10" ht="35.25" thickBot="1">
      <c r="A49" s="68" t="s">
        <v>238</v>
      </c>
      <c r="B49" s="35" t="s">
        <v>75</v>
      </c>
      <c r="C49" s="21" t="s">
        <v>74</v>
      </c>
      <c r="D49" s="22">
        <v>900</v>
      </c>
      <c r="E49" s="22">
        <v>500</v>
      </c>
      <c r="F49" s="22">
        <f>452+10+100</f>
        <v>562</v>
      </c>
      <c r="G49" s="22">
        <v>500</v>
      </c>
      <c r="H49" s="20"/>
      <c r="I49" s="20"/>
      <c r="J49" s="72" t="s">
        <v>188</v>
      </c>
    </row>
    <row r="50" spans="1:10" ht="25.5" thickBot="1">
      <c r="A50" s="68" t="s">
        <v>239</v>
      </c>
      <c r="B50" s="35" t="s">
        <v>76</v>
      </c>
      <c r="C50" s="21" t="s">
        <v>77</v>
      </c>
      <c r="D50" s="22">
        <v>60000</v>
      </c>
      <c r="E50" s="22">
        <v>60000</v>
      </c>
      <c r="F50" s="22">
        <v>60000</v>
      </c>
      <c r="G50" s="22">
        <v>60000</v>
      </c>
      <c r="H50" s="20"/>
      <c r="I50" s="20"/>
      <c r="J50" s="72" t="s">
        <v>8</v>
      </c>
    </row>
    <row r="51" spans="1:10" ht="35.25" thickBot="1">
      <c r="A51" s="68" t="s">
        <v>240</v>
      </c>
      <c r="B51" s="35" t="s">
        <v>79</v>
      </c>
      <c r="C51" s="21" t="s">
        <v>78</v>
      </c>
      <c r="D51" s="16">
        <v>3437</v>
      </c>
      <c r="E51" s="16">
        <v>2762.9</v>
      </c>
      <c r="F51" s="16">
        <v>2475.37</v>
      </c>
      <c r="G51" s="16">
        <v>2500</v>
      </c>
      <c r="H51" s="20"/>
      <c r="I51" s="20"/>
      <c r="J51" s="72" t="s">
        <v>8</v>
      </c>
    </row>
    <row r="52" spans="1:10" ht="34.5" thickBot="1">
      <c r="A52" s="68" t="s">
        <v>241</v>
      </c>
      <c r="B52" s="22" t="s">
        <v>424</v>
      </c>
      <c r="C52" s="21" t="s">
        <v>57</v>
      </c>
      <c r="D52" s="22">
        <v>55</v>
      </c>
      <c r="E52" s="22">
        <v>55</v>
      </c>
      <c r="F52" s="22">
        <v>34</v>
      </c>
      <c r="G52" s="22">
        <v>50</v>
      </c>
      <c r="H52" s="20"/>
      <c r="I52" s="20"/>
      <c r="J52" s="72" t="s">
        <v>8</v>
      </c>
    </row>
    <row r="53" spans="1:10" ht="30" customHeight="1" thickBot="1">
      <c r="A53" s="68" t="s">
        <v>242</v>
      </c>
      <c r="B53" s="22" t="s">
        <v>80</v>
      </c>
      <c r="C53" s="21" t="s">
        <v>244</v>
      </c>
      <c r="D53" s="22">
        <v>200</v>
      </c>
      <c r="E53" s="22">
        <v>200</v>
      </c>
      <c r="F53" s="22">
        <v>200</v>
      </c>
      <c r="G53" s="22">
        <v>200</v>
      </c>
      <c r="H53" s="20"/>
      <c r="I53" s="20"/>
      <c r="J53" s="72" t="s">
        <v>8</v>
      </c>
    </row>
    <row r="54" spans="1:10" ht="53.25" thickBot="1">
      <c r="A54" s="68" t="s">
        <v>243</v>
      </c>
      <c r="B54" s="22" t="s">
        <v>245</v>
      </c>
      <c r="C54" s="21" t="s">
        <v>246</v>
      </c>
      <c r="D54" s="22">
        <v>2</v>
      </c>
      <c r="E54" s="22">
        <v>2</v>
      </c>
      <c r="F54" s="22">
        <v>1</v>
      </c>
      <c r="G54" s="22">
        <v>1</v>
      </c>
      <c r="H54" s="20"/>
      <c r="I54" s="20"/>
      <c r="J54" s="72" t="s">
        <v>8</v>
      </c>
    </row>
    <row r="55" spans="1:10" ht="57" thickBot="1">
      <c r="A55" s="68" t="s">
        <v>494</v>
      </c>
      <c r="B55" s="22" t="s">
        <v>412</v>
      </c>
      <c r="C55" s="23" t="s">
        <v>81</v>
      </c>
      <c r="D55" s="22">
        <v>1</v>
      </c>
      <c r="E55" s="22">
        <v>1</v>
      </c>
      <c r="F55" s="22">
        <v>1</v>
      </c>
      <c r="G55" s="22">
        <v>2</v>
      </c>
      <c r="H55" s="20"/>
      <c r="I55" s="20"/>
      <c r="J55" s="72" t="s">
        <v>8</v>
      </c>
    </row>
    <row r="56" spans="1:10" ht="45.75" thickBot="1">
      <c r="A56" s="68" t="s">
        <v>495</v>
      </c>
      <c r="B56" s="22" t="s">
        <v>207</v>
      </c>
      <c r="C56" s="23" t="s">
        <v>81</v>
      </c>
      <c r="D56" s="22">
        <v>1</v>
      </c>
      <c r="E56" s="22">
        <v>1</v>
      </c>
      <c r="F56" s="22">
        <v>1</v>
      </c>
      <c r="G56" s="22">
        <v>1</v>
      </c>
      <c r="H56" s="20"/>
      <c r="I56" s="20"/>
      <c r="J56" s="72" t="s">
        <v>8</v>
      </c>
    </row>
    <row r="57" spans="1:10" ht="25.5" customHeight="1" thickBot="1">
      <c r="A57" s="230" t="s">
        <v>96</v>
      </c>
      <c r="B57" s="231"/>
      <c r="C57" s="231"/>
      <c r="D57" s="231"/>
      <c r="E57" s="231"/>
      <c r="F57" s="231"/>
      <c r="G57" s="231"/>
      <c r="H57" s="231"/>
      <c r="I57" s="231"/>
      <c r="J57" s="232"/>
    </row>
    <row r="58" spans="1:10" ht="50.25" thickBot="1">
      <c r="A58" s="33" t="s">
        <v>114</v>
      </c>
      <c r="B58" s="22" t="s">
        <v>82</v>
      </c>
      <c r="C58" s="24" t="s">
        <v>61</v>
      </c>
      <c r="D58" s="24">
        <v>150</v>
      </c>
      <c r="E58" s="24">
        <v>220</v>
      </c>
      <c r="F58" s="24">
        <v>220</v>
      </c>
      <c r="G58" s="24">
        <v>220</v>
      </c>
      <c r="H58" s="20"/>
      <c r="I58" s="20"/>
      <c r="J58" s="72" t="s">
        <v>189</v>
      </c>
    </row>
    <row r="59" spans="1:10" ht="50.25" thickBot="1">
      <c r="A59" s="38" t="s">
        <v>115</v>
      </c>
      <c r="B59" s="22" t="s">
        <v>83</v>
      </c>
      <c r="C59" s="24" t="s">
        <v>84</v>
      </c>
      <c r="D59" s="24">
        <v>5350</v>
      </c>
      <c r="E59" s="24">
        <v>18900</v>
      </c>
      <c r="F59" s="24">
        <v>18900</v>
      </c>
      <c r="G59" s="24">
        <v>18900</v>
      </c>
      <c r="H59" s="20"/>
      <c r="I59" s="20"/>
      <c r="J59" s="72" t="s">
        <v>189</v>
      </c>
    </row>
    <row r="60" spans="1:10" ht="50.25" thickBot="1">
      <c r="A60" s="38" t="s">
        <v>116</v>
      </c>
      <c r="B60" s="22" t="s">
        <v>247</v>
      </c>
      <c r="C60" s="24" t="s">
        <v>84</v>
      </c>
      <c r="D60" s="24">
        <v>12</v>
      </c>
      <c r="E60" s="24">
        <v>12</v>
      </c>
      <c r="F60" s="24">
        <v>12</v>
      </c>
      <c r="G60" s="24">
        <v>12</v>
      </c>
      <c r="H60" s="20"/>
      <c r="I60" s="20"/>
      <c r="J60" s="72" t="s">
        <v>189</v>
      </c>
    </row>
    <row r="61" spans="1:10" ht="50.25" thickBot="1">
      <c r="A61" s="33" t="s">
        <v>175</v>
      </c>
      <c r="B61" s="22" t="s">
        <v>85</v>
      </c>
      <c r="C61" s="24" t="s">
        <v>86</v>
      </c>
      <c r="D61" s="25">
        <v>0</v>
      </c>
      <c r="E61" s="25">
        <v>0</v>
      </c>
      <c r="F61" s="25">
        <v>0</v>
      </c>
      <c r="G61" s="25">
        <v>0</v>
      </c>
      <c r="H61" s="20"/>
      <c r="I61" s="20"/>
      <c r="J61" s="72" t="s">
        <v>189</v>
      </c>
    </row>
    <row r="62" spans="1:10" ht="50.25" thickBot="1">
      <c r="A62" s="33" t="s">
        <v>117</v>
      </c>
      <c r="B62" s="22" t="s">
        <v>87</v>
      </c>
      <c r="C62" s="24" t="s">
        <v>84</v>
      </c>
      <c r="D62" s="24">
        <v>5560</v>
      </c>
      <c r="E62" s="24">
        <v>5300</v>
      </c>
      <c r="F62" s="24">
        <v>5300</v>
      </c>
      <c r="G62" s="24">
        <v>5300</v>
      </c>
      <c r="H62" s="20"/>
      <c r="I62" s="20"/>
      <c r="J62" s="72" t="s">
        <v>189</v>
      </c>
    </row>
    <row r="63" spans="1:10" ht="35.25" customHeight="1" thickBot="1">
      <c r="A63" s="38" t="s">
        <v>118</v>
      </c>
      <c r="B63" s="22" t="s">
        <v>88</v>
      </c>
      <c r="C63" s="24" t="s">
        <v>89</v>
      </c>
      <c r="D63" s="22" t="s">
        <v>90</v>
      </c>
      <c r="E63" s="22" t="s">
        <v>413</v>
      </c>
      <c r="F63" s="22" t="s">
        <v>413</v>
      </c>
      <c r="G63" s="22" t="s">
        <v>413</v>
      </c>
      <c r="H63" s="20"/>
      <c r="I63" s="20"/>
      <c r="J63" s="72" t="s">
        <v>189</v>
      </c>
    </row>
    <row r="64" spans="1:10" ht="50.25" thickBot="1">
      <c r="A64" s="33" t="s">
        <v>248</v>
      </c>
      <c r="B64" s="22" t="s">
        <v>91</v>
      </c>
      <c r="C64" s="24" t="s">
        <v>92</v>
      </c>
      <c r="D64" s="26">
        <v>12637</v>
      </c>
      <c r="E64" s="26">
        <v>12637</v>
      </c>
      <c r="F64" s="26">
        <v>12637</v>
      </c>
      <c r="G64" s="26">
        <v>12637</v>
      </c>
      <c r="H64" s="20"/>
      <c r="I64" s="20"/>
      <c r="J64" s="72" t="s">
        <v>189</v>
      </c>
    </row>
    <row r="65" spans="1:10" ht="50.25" thickBot="1">
      <c r="A65" s="33" t="s">
        <v>177</v>
      </c>
      <c r="B65" s="22" t="s">
        <v>85</v>
      </c>
      <c r="C65" s="24" t="s">
        <v>86</v>
      </c>
      <c r="D65" s="24">
        <v>0</v>
      </c>
      <c r="E65" s="24">
        <v>0</v>
      </c>
      <c r="F65" s="24">
        <v>0</v>
      </c>
      <c r="G65" s="24">
        <v>0</v>
      </c>
      <c r="H65" s="20"/>
      <c r="I65" s="20"/>
      <c r="J65" s="72" t="s">
        <v>189</v>
      </c>
    </row>
    <row r="66" spans="1:10" ht="50.25" thickBot="1">
      <c r="A66" s="33" t="s">
        <v>252</v>
      </c>
      <c r="B66" s="22" t="s">
        <v>93</v>
      </c>
      <c r="C66" s="24" t="s">
        <v>61</v>
      </c>
      <c r="D66" s="24">
        <v>60</v>
      </c>
      <c r="E66" s="24">
        <v>60</v>
      </c>
      <c r="F66" s="24">
        <v>62</v>
      </c>
      <c r="G66" s="24">
        <v>62</v>
      </c>
      <c r="H66" s="20"/>
      <c r="I66" s="20"/>
      <c r="J66" s="72" t="s">
        <v>189</v>
      </c>
    </row>
    <row r="67" spans="1:10" ht="50.25" thickBot="1">
      <c r="A67" s="33" t="s">
        <v>253</v>
      </c>
      <c r="B67" s="22" t="s">
        <v>83</v>
      </c>
      <c r="C67" s="24" t="s">
        <v>84</v>
      </c>
      <c r="D67" s="24">
        <v>9200</v>
      </c>
      <c r="E67" s="24">
        <v>9200</v>
      </c>
      <c r="F67" s="24">
        <v>9500</v>
      </c>
      <c r="G67" s="24">
        <v>9500</v>
      </c>
      <c r="H67" s="20"/>
      <c r="I67" s="20"/>
      <c r="J67" s="72" t="s">
        <v>189</v>
      </c>
    </row>
    <row r="68" spans="1:10" ht="50.25" thickBot="1">
      <c r="A68" s="33" t="s">
        <v>254</v>
      </c>
      <c r="B68" s="22" t="s">
        <v>94</v>
      </c>
      <c r="C68" s="24" t="s">
        <v>84</v>
      </c>
      <c r="D68" s="24">
        <v>8</v>
      </c>
      <c r="E68" s="24">
        <v>0</v>
      </c>
      <c r="F68" s="24">
        <v>0</v>
      </c>
      <c r="G68" s="24">
        <v>0</v>
      </c>
      <c r="H68" s="20"/>
      <c r="I68" s="20"/>
      <c r="J68" s="72" t="s">
        <v>189</v>
      </c>
    </row>
    <row r="69" spans="1:10" ht="50.25" thickBot="1">
      <c r="A69" s="33" t="s">
        <v>255</v>
      </c>
      <c r="B69" s="22" t="s">
        <v>83</v>
      </c>
      <c r="C69" s="24" t="s">
        <v>84</v>
      </c>
      <c r="D69" s="24">
        <v>100</v>
      </c>
      <c r="E69" s="24">
        <v>0</v>
      </c>
      <c r="F69" s="24">
        <v>0</v>
      </c>
      <c r="G69" s="24">
        <v>0</v>
      </c>
      <c r="H69" s="20"/>
      <c r="I69" s="20"/>
      <c r="J69" s="72" t="s">
        <v>189</v>
      </c>
    </row>
    <row r="70" spans="1:10" ht="50.25" thickBot="1">
      <c r="A70" s="33" t="s">
        <v>123</v>
      </c>
      <c r="B70" s="22" t="s">
        <v>120</v>
      </c>
      <c r="C70" s="24" t="s">
        <v>95</v>
      </c>
      <c r="D70" s="24">
        <v>15</v>
      </c>
      <c r="E70" s="24">
        <v>15</v>
      </c>
      <c r="F70" s="24">
        <v>15</v>
      </c>
      <c r="G70" s="24">
        <v>15</v>
      </c>
      <c r="H70" s="20"/>
      <c r="I70" s="20"/>
      <c r="J70" s="72" t="s">
        <v>189</v>
      </c>
    </row>
    <row r="71" spans="1:10" ht="50.25" thickBot="1">
      <c r="A71" s="33" t="s">
        <v>178</v>
      </c>
      <c r="B71" s="22" t="s">
        <v>121</v>
      </c>
      <c r="C71" s="24" t="s">
        <v>84</v>
      </c>
      <c r="D71" s="24">
        <v>1</v>
      </c>
      <c r="E71" s="24">
        <v>1</v>
      </c>
      <c r="F71" s="24">
        <v>1</v>
      </c>
      <c r="G71" s="24">
        <v>1</v>
      </c>
      <c r="H71" s="20"/>
      <c r="I71" s="20"/>
      <c r="J71" s="72" t="s">
        <v>189</v>
      </c>
    </row>
    <row r="72" spans="1:10" ht="26.25" customHeight="1" thickBot="1">
      <c r="A72" s="230" t="s">
        <v>312</v>
      </c>
      <c r="B72" s="231"/>
      <c r="C72" s="231"/>
      <c r="D72" s="231"/>
      <c r="E72" s="231"/>
      <c r="F72" s="231"/>
      <c r="G72" s="231"/>
      <c r="H72" s="231"/>
      <c r="I72" s="231"/>
      <c r="J72" s="232"/>
    </row>
    <row r="73" spans="1:10" ht="42.75" customHeight="1" thickBot="1">
      <c r="A73" s="39" t="s">
        <v>179</v>
      </c>
      <c r="B73" s="19" t="s">
        <v>132</v>
      </c>
      <c r="C73" s="28" t="s">
        <v>97</v>
      </c>
      <c r="D73" s="29">
        <v>75</v>
      </c>
      <c r="E73" s="29">
        <v>65</v>
      </c>
      <c r="F73" s="29">
        <v>65</v>
      </c>
      <c r="G73" s="29">
        <v>65</v>
      </c>
      <c r="H73" s="27"/>
      <c r="I73" s="27"/>
      <c r="J73" s="72" t="s">
        <v>189</v>
      </c>
    </row>
    <row r="74" spans="1:10" ht="41.25" customHeight="1" thickBot="1">
      <c r="A74" s="69" t="s">
        <v>126</v>
      </c>
      <c r="B74" s="15" t="s">
        <v>408</v>
      </c>
      <c r="C74" s="30" t="s">
        <v>97</v>
      </c>
      <c r="D74" s="29">
        <v>12</v>
      </c>
      <c r="E74" s="29">
        <v>13</v>
      </c>
      <c r="F74" s="29">
        <v>13</v>
      </c>
      <c r="G74" s="29">
        <v>13</v>
      </c>
      <c r="H74" s="27"/>
      <c r="I74" s="27"/>
      <c r="J74" s="72" t="s">
        <v>189</v>
      </c>
    </row>
    <row r="75" spans="1:10" ht="38.25" customHeight="1" thickBot="1">
      <c r="A75" s="69" t="s">
        <v>414</v>
      </c>
      <c r="B75" s="15" t="s">
        <v>133</v>
      </c>
      <c r="C75" s="30" t="s">
        <v>97</v>
      </c>
      <c r="D75" s="29">
        <v>16</v>
      </c>
      <c r="E75" s="167">
        <v>125</v>
      </c>
      <c r="F75" s="167">
        <v>125</v>
      </c>
      <c r="G75" s="167">
        <v>125</v>
      </c>
      <c r="H75" s="27"/>
      <c r="I75" s="27"/>
      <c r="J75" s="72" t="s">
        <v>189</v>
      </c>
    </row>
    <row r="76" spans="1:10" ht="45" customHeight="1" thickBot="1">
      <c r="A76" s="40" t="s">
        <v>415</v>
      </c>
      <c r="B76" s="15" t="s">
        <v>98</v>
      </c>
      <c r="C76" s="30" t="s">
        <v>84</v>
      </c>
      <c r="D76" s="29">
        <v>785</v>
      </c>
      <c r="E76" s="167">
        <v>7800</v>
      </c>
      <c r="F76" s="167">
        <v>7830</v>
      </c>
      <c r="G76" s="168">
        <v>7880</v>
      </c>
      <c r="H76" s="27"/>
      <c r="I76" s="27"/>
      <c r="J76" s="72" t="s">
        <v>189</v>
      </c>
    </row>
    <row r="77" spans="1:10" ht="36.75" customHeight="1" thickBot="1">
      <c r="A77" s="39" t="s">
        <v>127</v>
      </c>
      <c r="B77" s="18" t="s">
        <v>99</v>
      </c>
      <c r="C77" s="30" t="s">
        <v>95</v>
      </c>
      <c r="D77" s="31">
        <v>26</v>
      </c>
      <c r="E77" s="31">
        <v>26</v>
      </c>
      <c r="F77" s="31">
        <v>26</v>
      </c>
      <c r="G77" s="31">
        <v>26</v>
      </c>
      <c r="H77" s="27"/>
      <c r="I77" s="27"/>
      <c r="J77" s="72" t="s">
        <v>189</v>
      </c>
    </row>
    <row r="78" spans="1:10" ht="40.5" customHeight="1" thickBot="1">
      <c r="A78" s="39" t="s">
        <v>128</v>
      </c>
      <c r="B78" s="15" t="s">
        <v>249</v>
      </c>
      <c r="C78" s="31" t="s">
        <v>61</v>
      </c>
      <c r="D78" s="31">
        <v>0</v>
      </c>
      <c r="E78" s="31">
        <v>0</v>
      </c>
      <c r="F78" s="31">
        <v>0</v>
      </c>
      <c r="G78" s="31">
        <v>0</v>
      </c>
      <c r="H78" s="27"/>
      <c r="I78" s="27"/>
      <c r="J78" s="72" t="s">
        <v>189</v>
      </c>
    </row>
    <row r="79" spans="1:10" ht="50.25" thickBot="1">
      <c r="A79" s="39" t="s">
        <v>129</v>
      </c>
      <c r="B79" s="15" t="s">
        <v>250</v>
      </c>
      <c r="C79" s="31" t="s">
        <v>61</v>
      </c>
      <c r="D79" s="31">
        <v>0</v>
      </c>
      <c r="E79" s="31">
        <v>0</v>
      </c>
      <c r="F79" s="31">
        <v>0</v>
      </c>
      <c r="G79" s="31">
        <v>0</v>
      </c>
      <c r="H79" s="27"/>
      <c r="I79" s="27"/>
      <c r="J79" s="72" t="s">
        <v>189</v>
      </c>
    </row>
    <row r="80" spans="1:10" ht="28.5" hidden="1" customHeight="1" thickBot="1">
      <c r="A80" s="207" t="s">
        <v>106</v>
      </c>
      <c r="B80" s="208"/>
      <c r="C80" s="208"/>
      <c r="D80" s="208"/>
      <c r="E80" s="208"/>
      <c r="F80" s="208"/>
      <c r="G80" s="208"/>
      <c r="H80" s="208"/>
      <c r="I80" s="208"/>
      <c r="J80" s="209"/>
    </row>
    <row r="81" spans="1:10" ht="30.75" hidden="1" customHeight="1" thickBot="1">
      <c r="A81" s="207" t="s">
        <v>107</v>
      </c>
      <c r="B81" s="208"/>
      <c r="C81" s="208"/>
      <c r="D81" s="208"/>
      <c r="E81" s="208"/>
      <c r="F81" s="208"/>
      <c r="G81" s="208"/>
      <c r="H81" s="208"/>
      <c r="I81" s="208"/>
      <c r="J81" s="209"/>
    </row>
    <row r="82" spans="1:10" ht="63" hidden="1" customHeight="1" thickBot="1">
      <c r="A82" s="127" t="s">
        <v>124</v>
      </c>
      <c r="B82" s="128" t="s">
        <v>101</v>
      </c>
      <c r="C82" s="129" t="s">
        <v>81</v>
      </c>
      <c r="D82" s="125">
        <v>0</v>
      </c>
      <c r="E82" s="125">
        <v>0</v>
      </c>
      <c r="F82" s="125">
        <v>0</v>
      </c>
      <c r="G82" s="125">
        <v>0</v>
      </c>
      <c r="H82" s="130"/>
      <c r="I82" s="130"/>
      <c r="J82" s="131" t="s">
        <v>8</v>
      </c>
    </row>
    <row r="83" spans="1:10" ht="93" hidden="1" customHeight="1" thickBot="1">
      <c r="A83" s="127" t="s">
        <v>125</v>
      </c>
      <c r="B83" s="128" t="s">
        <v>105</v>
      </c>
      <c r="C83" s="129" t="s">
        <v>81</v>
      </c>
      <c r="D83" s="124">
        <v>0</v>
      </c>
      <c r="E83" s="124">
        <v>0</v>
      </c>
      <c r="F83" s="126">
        <v>1</v>
      </c>
      <c r="G83" s="126">
        <v>0</v>
      </c>
      <c r="H83" s="130"/>
      <c r="I83" s="130"/>
      <c r="J83" s="131" t="s">
        <v>8</v>
      </c>
    </row>
  </sheetData>
  <mergeCells count="25">
    <mergeCell ref="A81:J81"/>
    <mergeCell ref="A4:A6"/>
    <mergeCell ref="C4:C6"/>
    <mergeCell ref="E4:J4"/>
    <mergeCell ref="E5:E6"/>
    <mergeCell ref="F5:F6"/>
    <mergeCell ref="G5:G6"/>
    <mergeCell ref="H5:H6"/>
    <mergeCell ref="I5:I6"/>
    <mergeCell ref="J5:J6"/>
    <mergeCell ref="A21:J21"/>
    <mergeCell ref="A28:J28"/>
    <mergeCell ref="A35:J35"/>
    <mergeCell ref="B4:B6"/>
    <mergeCell ref="A57:J57"/>
    <mergeCell ref="A72:J72"/>
    <mergeCell ref="A80:J80"/>
    <mergeCell ref="A2:J2"/>
    <mergeCell ref="A8:J8"/>
    <mergeCell ref="A9:J9"/>
    <mergeCell ref="A10:J10"/>
    <mergeCell ref="A20:J20"/>
    <mergeCell ref="A15:J15"/>
    <mergeCell ref="A17:J17"/>
    <mergeCell ref="D5:D6"/>
  </mergeCells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86"/>
  <sheetViews>
    <sheetView topLeftCell="A4" zoomScaleNormal="100" zoomScaleSheetLayoutView="90" workbookViewId="0">
      <pane ySplit="3" topLeftCell="A13" activePane="bottomLeft" state="frozenSplit"/>
      <selection activeCell="A4" sqref="A4"/>
      <selection pane="bottomLeft" activeCell="O7" sqref="O7"/>
    </sheetView>
  </sheetViews>
  <sheetFormatPr defaultRowHeight="15" outlineLevelRow="1" outlineLevelCol="1"/>
  <cols>
    <col min="1" max="1" width="5.28515625" style="43" customWidth="1"/>
    <col min="2" max="2" width="27.5703125" style="43" customWidth="1"/>
    <col min="4" max="4" width="8.85546875" customWidth="1"/>
    <col min="5" max="5" width="9.28515625" customWidth="1"/>
    <col min="6" max="8" width="11.140625" style="36" bestFit="1" customWidth="1"/>
    <col min="9" max="10" width="9.140625" style="36" hidden="1" customWidth="1" outlineLevel="1"/>
    <col min="11" max="11" width="9.140625" collapsed="1"/>
    <col min="12" max="12" width="23.28515625" style="146" hidden="1" customWidth="1" outlineLevel="1"/>
    <col min="13" max="13" width="13.85546875" style="1" hidden="1" customWidth="1" outlineLevel="1"/>
    <col min="14" max="14" width="14.5703125" customWidth="1" collapsed="1"/>
  </cols>
  <sheetData>
    <row r="1" spans="1:15">
      <c r="J1" s="36" t="s">
        <v>191</v>
      </c>
    </row>
    <row r="2" spans="1:15" ht="39" customHeight="1">
      <c r="A2" s="251" t="s">
        <v>134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5" ht="15.75" thickBot="1"/>
    <row r="4" spans="1:15" ht="39" customHeight="1" thickBot="1">
      <c r="A4" s="252" t="s">
        <v>9</v>
      </c>
      <c r="B4" s="252" t="s">
        <v>25</v>
      </c>
      <c r="C4" s="252" t="s">
        <v>26</v>
      </c>
      <c r="D4" s="252" t="s">
        <v>27</v>
      </c>
      <c r="E4" s="257" t="s">
        <v>28</v>
      </c>
      <c r="F4" s="258"/>
      <c r="G4" s="258"/>
      <c r="H4" s="258"/>
      <c r="I4" s="258"/>
      <c r="J4" s="259"/>
      <c r="K4" s="252" t="s">
        <v>15</v>
      </c>
    </row>
    <row r="5" spans="1:15" ht="47.25" customHeight="1" thickBot="1">
      <c r="A5" s="253"/>
      <c r="B5" s="253"/>
      <c r="C5" s="253"/>
      <c r="D5" s="253"/>
      <c r="E5" s="42" t="s">
        <v>195</v>
      </c>
      <c r="F5" s="48" t="s">
        <v>29</v>
      </c>
      <c r="G5" s="48" t="s">
        <v>30</v>
      </c>
      <c r="H5" s="48" t="s">
        <v>31</v>
      </c>
      <c r="I5" s="48" t="s">
        <v>32</v>
      </c>
      <c r="J5" s="48" t="s">
        <v>23</v>
      </c>
      <c r="K5" s="253"/>
    </row>
    <row r="6" spans="1:15" ht="15.75" thickBot="1">
      <c r="A6" s="41">
        <v>1</v>
      </c>
      <c r="B6" s="42">
        <v>2</v>
      </c>
      <c r="C6" s="5">
        <v>3</v>
      </c>
      <c r="D6" s="5">
        <v>4</v>
      </c>
      <c r="E6" s="5"/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5">
        <v>11</v>
      </c>
    </row>
    <row r="7" spans="1:15" ht="18.75" customHeight="1" thickBot="1">
      <c r="A7" s="260" t="s">
        <v>33</v>
      </c>
      <c r="B7" s="261"/>
      <c r="C7" s="62" t="s">
        <v>7</v>
      </c>
      <c r="D7" s="266" t="s">
        <v>196</v>
      </c>
      <c r="E7" s="158">
        <f t="shared" ref="E7:H12" si="0">E14+E44+E56+E70+E106+E142+E268+E322+E364</f>
        <v>163319.12557</v>
      </c>
      <c r="F7" s="158">
        <f t="shared" si="0"/>
        <v>38048.814579999991</v>
      </c>
      <c r="G7" s="173">
        <f t="shared" si="0"/>
        <v>55599.474420000006</v>
      </c>
      <c r="H7" s="158">
        <f t="shared" si="0"/>
        <v>69670.836570000014</v>
      </c>
      <c r="I7" s="158" t="e">
        <f>I14+I44+I56+I70+I106+I142+I268+I322+I364+#REF!</f>
        <v>#REF!</v>
      </c>
      <c r="J7" s="158" t="e">
        <f>J14+J44+J56+J70+J106+J142+J268+J322+J364+#REF!</f>
        <v>#REF!</v>
      </c>
      <c r="K7" s="269"/>
      <c r="M7" s="1">
        <v>54766.3</v>
      </c>
      <c r="N7" s="89"/>
      <c r="O7" s="89"/>
    </row>
    <row r="8" spans="1:15" ht="22.5" thickBot="1">
      <c r="A8" s="262"/>
      <c r="B8" s="263"/>
      <c r="C8" s="63" t="s">
        <v>6</v>
      </c>
      <c r="D8" s="267"/>
      <c r="E8" s="158">
        <f t="shared" si="0"/>
        <v>0</v>
      </c>
      <c r="F8" s="158">
        <f t="shared" si="0"/>
        <v>0</v>
      </c>
      <c r="G8" s="158">
        <f t="shared" si="0"/>
        <v>0</v>
      </c>
      <c r="H8" s="158">
        <f t="shared" si="0"/>
        <v>0</v>
      </c>
      <c r="I8" s="158" t="e">
        <f>I15+I45+I57+I71+I107+I143+I269+I323+I365+#REF!</f>
        <v>#REF!</v>
      </c>
      <c r="J8" s="158" t="e">
        <f>J15+J45+J57+J71+J107+J143+J269+J323+J365+#REF!</f>
        <v>#REF!</v>
      </c>
      <c r="K8" s="270"/>
      <c r="M8" s="1">
        <v>163139.019</v>
      </c>
    </row>
    <row r="9" spans="1:15" ht="21.75" customHeight="1" thickBot="1">
      <c r="A9" s="262"/>
      <c r="B9" s="263"/>
      <c r="C9" s="63" t="s">
        <v>34</v>
      </c>
      <c r="D9" s="267"/>
      <c r="E9" s="158">
        <f t="shared" si="0"/>
        <v>59341.336360000001</v>
      </c>
      <c r="F9" s="158">
        <f t="shared" si="0"/>
        <v>9565.3673999999992</v>
      </c>
      <c r="G9" s="158">
        <f t="shared" si="0"/>
        <v>18554.879330000003</v>
      </c>
      <c r="H9" s="158">
        <f t="shared" si="0"/>
        <v>31221.089629999999</v>
      </c>
      <c r="I9" s="158" t="e">
        <f>I16+I46+I58+I72+I108+I144+I270+I324+I366+#REF!</f>
        <v>#REF!</v>
      </c>
      <c r="J9" s="158" t="e">
        <f>J16+J46+J58+J72+J108+J144+J270+J324+J366+#REF!</f>
        <v>#REF!</v>
      </c>
      <c r="K9" s="270"/>
      <c r="M9" s="1">
        <v>38048.814579999998</v>
      </c>
    </row>
    <row r="10" spans="1:15" ht="18.75" customHeight="1" thickBot="1">
      <c r="A10" s="262"/>
      <c r="B10" s="263"/>
      <c r="C10" s="63" t="s">
        <v>35</v>
      </c>
      <c r="D10" s="267"/>
      <c r="E10" s="158">
        <f t="shared" si="0"/>
        <v>4609.2607899999994</v>
      </c>
      <c r="F10" s="158">
        <f t="shared" si="0"/>
        <v>976.84456</v>
      </c>
      <c r="G10" s="158">
        <f t="shared" si="0"/>
        <v>3566.8162299999999</v>
      </c>
      <c r="H10" s="158">
        <f t="shared" si="0"/>
        <v>65.599999999999994</v>
      </c>
      <c r="I10" s="158" t="e">
        <f>I17+I47+I59+I73+I109+I145+I271+I325+I367+#REF!</f>
        <v>#REF!</v>
      </c>
      <c r="J10" s="158" t="e">
        <f>J17+J47+J59+J73+J109+J145+J271+J325+J367+#REF!</f>
        <v>#REF!</v>
      </c>
      <c r="K10" s="270"/>
    </row>
    <row r="11" spans="1:15" ht="22.5" thickBot="1">
      <c r="A11" s="262"/>
      <c r="B11" s="263"/>
      <c r="C11" s="63" t="s">
        <v>36</v>
      </c>
      <c r="D11" s="267"/>
      <c r="E11" s="158">
        <f t="shared" si="0"/>
        <v>20</v>
      </c>
      <c r="F11" s="158">
        <f t="shared" si="0"/>
        <v>0</v>
      </c>
      <c r="G11" s="158">
        <f t="shared" si="0"/>
        <v>20</v>
      </c>
      <c r="H11" s="158">
        <f t="shared" si="0"/>
        <v>0</v>
      </c>
      <c r="I11" s="158" t="e">
        <f>I18+I48+I60+I74+I110+I146+I272+I326+I368+#REF!</f>
        <v>#REF!</v>
      </c>
      <c r="J11" s="158" t="e">
        <f>J18+J48+J60+J74+J110+J146+J272+J326+J368+#REF!</f>
        <v>#REF!</v>
      </c>
      <c r="K11" s="270"/>
    </row>
    <row r="12" spans="1:15" ht="22.5" thickBot="1">
      <c r="A12" s="264"/>
      <c r="B12" s="265"/>
      <c r="C12" s="62" t="s">
        <v>182</v>
      </c>
      <c r="D12" s="268"/>
      <c r="E12" s="158">
        <f t="shared" si="0"/>
        <v>98930.413419999997</v>
      </c>
      <c r="F12" s="158">
        <f t="shared" si="0"/>
        <v>27506.602619999998</v>
      </c>
      <c r="G12" s="158">
        <f t="shared" si="0"/>
        <v>33457.778859999999</v>
      </c>
      <c r="H12" s="158">
        <f t="shared" si="0"/>
        <v>37966.031940000001</v>
      </c>
      <c r="I12" s="158" t="e">
        <f>I19+I49+I61+I75+I111+I147+I273+I327+I369+#REF!</f>
        <v>#REF!</v>
      </c>
      <c r="J12" s="158" t="e">
        <f>J19+J49+J61+J75+J111+J147+J273+J327+J369+#REF!</f>
        <v>#REF!</v>
      </c>
      <c r="K12" s="271"/>
    </row>
    <row r="13" spans="1:15" ht="15.75" thickBot="1">
      <c r="A13" s="217" t="s">
        <v>37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9"/>
    </row>
    <row r="14" spans="1:15" ht="15.75" customHeight="1" thickBot="1">
      <c r="A14" s="245" t="s">
        <v>0</v>
      </c>
      <c r="B14" s="245" t="s">
        <v>339</v>
      </c>
      <c r="C14" s="53" t="s">
        <v>7</v>
      </c>
      <c r="D14" s="275" t="s">
        <v>183</v>
      </c>
      <c r="E14" s="116">
        <f>F14+G14+H14</f>
        <v>25966.676200000002</v>
      </c>
      <c r="F14" s="149">
        <f>F20+F26+F38+F32</f>
        <v>415.48</v>
      </c>
      <c r="G14" s="149">
        <f t="shared" ref="G14:H14" si="1">G20+G26+G38+G32</f>
        <v>6939.1962000000003</v>
      </c>
      <c r="H14" s="149">
        <f t="shared" si="1"/>
        <v>18612</v>
      </c>
      <c r="I14" s="111" t="e">
        <f>I20+I26+I38+#REF!</f>
        <v>#REF!</v>
      </c>
      <c r="J14" s="111" t="e">
        <f>J20+J26+J38+#REF!</f>
        <v>#REF!</v>
      </c>
      <c r="K14" s="272" t="s">
        <v>343</v>
      </c>
    </row>
    <row r="15" spans="1:15" ht="22.5" thickBot="1">
      <c r="A15" s="246"/>
      <c r="B15" s="246"/>
      <c r="C15" s="53" t="s">
        <v>6</v>
      </c>
      <c r="D15" s="276"/>
      <c r="E15" s="116">
        <f t="shared" ref="E15:E19" si="2">F15+G15+H15</f>
        <v>0</v>
      </c>
      <c r="F15" s="149">
        <f t="shared" ref="F15:H15" si="3">F21+F27+F39+F33</f>
        <v>0</v>
      </c>
      <c r="G15" s="149">
        <f t="shared" si="3"/>
        <v>0</v>
      </c>
      <c r="H15" s="149">
        <f t="shared" si="3"/>
        <v>0</v>
      </c>
      <c r="I15" s="111" t="e">
        <f>I21+I27+I39+#REF!</f>
        <v>#REF!</v>
      </c>
      <c r="J15" s="111" t="e">
        <f>J21+J27+J39+#REF!</f>
        <v>#REF!</v>
      </c>
      <c r="K15" s="273"/>
    </row>
    <row r="16" spans="1:15" ht="18.75" customHeight="1" thickBot="1">
      <c r="A16" s="246"/>
      <c r="B16" s="246"/>
      <c r="C16" s="53" t="s">
        <v>34</v>
      </c>
      <c r="D16" s="276"/>
      <c r="E16" s="116">
        <f t="shared" si="2"/>
        <v>21591.419329999997</v>
      </c>
      <c r="F16" s="149">
        <f t="shared" ref="F16:H16" si="4">F22+F28+F40+F34</f>
        <v>415.48</v>
      </c>
      <c r="G16" s="149">
        <f t="shared" si="4"/>
        <v>4254.63933</v>
      </c>
      <c r="H16" s="149">
        <f t="shared" si="4"/>
        <v>16921.3</v>
      </c>
      <c r="I16" s="149" t="e">
        <f>I22+I28+I40+#REF!</f>
        <v>#REF!</v>
      </c>
      <c r="J16" s="111" t="e">
        <f>J22+J28+J40+#REF!</f>
        <v>#REF!</v>
      </c>
      <c r="K16" s="273"/>
    </row>
    <row r="17" spans="1:13" ht="18" customHeight="1" thickBot="1">
      <c r="A17" s="246"/>
      <c r="B17" s="246"/>
      <c r="C17" s="53" t="s">
        <v>35</v>
      </c>
      <c r="D17" s="276"/>
      <c r="E17" s="116">
        <f t="shared" si="2"/>
        <v>0</v>
      </c>
      <c r="F17" s="149">
        <f t="shared" ref="F17:H17" si="5">F23+F29+F41+F35</f>
        <v>0</v>
      </c>
      <c r="G17" s="149">
        <f t="shared" si="5"/>
        <v>0</v>
      </c>
      <c r="H17" s="149">
        <f t="shared" si="5"/>
        <v>0</v>
      </c>
      <c r="I17" s="149" t="e">
        <f>I23+I29+I41+#REF!</f>
        <v>#REF!</v>
      </c>
      <c r="J17" s="111" t="e">
        <f>J23+J29+J41+#REF!</f>
        <v>#REF!</v>
      </c>
      <c r="K17" s="273"/>
    </row>
    <row r="18" spans="1:13" ht="22.5" thickBot="1">
      <c r="A18" s="246"/>
      <c r="B18" s="246"/>
      <c r="C18" s="53" t="s">
        <v>36</v>
      </c>
      <c r="D18" s="276"/>
      <c r="E18" s="116">
        <f t="shared" si="2"/>
        <v>20</v>
      </c>
      <c r="F18" s="149">
        <f t="shared" ref="F18:H18" si="6">F24+F30+F42+F36</f>
        <v>0</v>
      </c>
      <c r="G18" s="149">
        <f t="shared" si="6"/>
        <v>20</v>
      </c>
      <c r="H18" s="149">
        <f t="shared" si="6"/>
        <v>0</v>
      </c>
      <c r="I18" s="149" t="e">
        <f>I24+I30+I42+#REF!</f>
        <v>#REF!</v>
      </c>
      <c r="J18" s="111" t="e">
        <f>J24+J30+J42+#REF!</f>
        <v>#REF!</v>
      </c>
      <c r="K18" s="273"/>
    </row>
    <row r="19" spans="1:13" ht="19.5" customHeight="1" thickBot="1">
      <c r="A19" s="246"/>
      <c r="B19" s="246"/>
      <c r="C19" s="109" t="s">
        <v>182</v>
      </c>
      <c r="D19" s="276"/>
      <c r="E19" s="116">
        <f t="shared" si="2"/>
        <v>4355.2568700000002</v>
      </c>
      <c r="F19" s="149">
        <f t="shared" ref="F19:H19" si="7">F25+F31+F43+F37</f>
        <v>0</v>
      </c>
      <c r="G19" s="149">
        <f t="shared" si="7"/>
        <v>2664.5568699999999</v>
      </c>
      <c r="H19" s="149">
        <f t="shared" si="7"/>
        <v>1690.7</v>
      </c>
      <c r="I19" s="149" t="e">
        <f>I25+I31+I43+#REF!</f>
        <v>#REF!</v>
      </c>
      <c r="J19" s="111" t="e">
        <f>J25+J31+J43+#REF!</f>
        <v>#REF!</v>
      </c>
      <c r="K19" s="274"/>
    </row>
    <row r="20" spans="1:13" ht="17.25" customHeight="1" thickBot="1">
      <c r="A20" s="239" t="s">
        <v>17</v>
      </c>
      <c r="B20" s="233" t="s">
        <v>340</v>
      </c>
      <c r="C20" s="110" t="s">
        <v>7</v>
      </c>
      <c r="D20" s="233" t="s">
        <v>183</v>
      </c>
      <c r="E20" s="156">
        <f>F20+G20+H20</f>
        <v>3388.7714599999999</v>
      </c>
      <c r="F20" s="114">
        <f t="shared" ref="F20:J20" si="8">F21+F22+F23+F24+F25</f>
        <v>373.08800000000002</v>
      </c>
      <c r="G20" s="114">
        <f t="shared" si="8"/>
        <v>958.68345999999997</v>
      </c>
      <c r="H20" s="114">
        <f t="shared" si="8"/>
        <v>2057</v>
      </c>
      <c r="I20" s="114">
        <f t="shared" si="8"/>
        <v>0</v>
      </c>
      <c r="J20" s="113">
        <f t="shared" si="8"/>
        <v>0</v>
      </c>
      <c r="K20" s="242"/>
      <c r="L20" s="147" t="s">
        <v>389</v>
      </c>
      <c r="M20" s="1" t="s">
        <v>348</v>
      </c>
    </row>
    <row r="21" spans="1:13" ht="18" customHeight="1" thickBot="1">
      <c r="A21" s="240"/>
      <c r="B21" s="234"/>
      <c r="C21" s="13" t="s">
        <v>6</v>
      </c>
      <c r="D21" s="234"/>
      <c r="E21" s="156">
        <f t="shared" ref="E21:E25" si="9">F21+G21+H21</f>
        <v>0</v>
      </c>
      <c r="F21" s="79"/>
      <c r="G21" s="79"/>
      <c r="H21" s="79"/>
      <c r="I21" s="48"/>
      <c r="J21" s="48"/>
      <c r="K21" s="243"/>
    </row>
    <row r="22" spans="1:13" ht="19.5" customHeight="1" thickBot="1">
      <c r="A22" s="240"/>
      <c r="B22" s="234"/>
      <c r="C22" s="13" t="s">
        <v>34</v>
      </c>
      <c r="D22" s="234"/>
      <c r="E22" s="156">
        <f t="shared" si="9"/>
        <v>3116.7899399999997</v>
      </c>
      <c r="F22" s="79">
        <v>373.08800000000002</v>
      </c>
      <c r="G22" s="74">
        <v>872.40193999999997</v>
      </c>
      <c r="H22" s="74">
        <v>1871.3</v>
      </c>
      <c r="I22" s="79"/>
      <c r="J22" s="48"/>
      <c r="K22" s="243"/>
    </row>
    <row r="23" spans="1:13" ht="20.25" customHeight="1" thickBot="1">
      <c r="A23" s="240"/>
      <c r="B23" s="234"/>
      <c r="C23" s="13" t="s">
        <v>35</v>
      </c>
      <c r="D23" s="234"/>
      <c r="E23" s="112">
        <f t="shared" si="9"/>
        <v>0</v>
      </c>
      <c r="F23" s="48"/>
      <c r="G23" s="67"/>
      <c r="H23" s="67"/>
      <c r="I23" s="48"/>
      <c r="J23" s="48"/>
      <c r="K23" s="243"/>
    </row>
    <row r="24" spans="1:13" ht="22.5" thickBot="1">
      <c r="A24" s="240"/>
      <c r="B24" s="234"/>
      <c r="C24" s="13" t="s">
        <v>36</v>
      </c>
      <c r="D24" s="234"/>
      <c r="E24" s="112">
        <f t="shared" si="9"/>
        <v>0</v>
      </c>
      <c r="F24" s="48"/>
      <c r="G24" s="67"/>
      <c r="H24" s="67"/>
      <c r="I24" s="48"/>
      <c r="J24" s="48"/>
      <c r="K24" s="243"/>
    </row>
    <row r="25" spans="1:13" ht="22.5" thickBot="1">
      <c r="A25" s="241"/>
      <c r="B25" s="235"/>
      <c r="C25" s="13" t="s">
        <v>182</v>
      </c>
      <c r="D25" s="235"/>
      <c r="E25" s="156">
        <f t="shared" si="9"/>
        <v>271.98151999999999</v>
      </c>
      <c r="F25" s="79"/>
      <c r="G25" s="74">
        <v>86.28152</v>
      </c>
      <c r="H25" s="74">
        <v>185.7</v>
      </c>
      <c r="I25" s="48"/>
      <c r="J25" s="48"/>
      <c r="K25" s="244"/>
    </row>
    <row r="26" spans="1:13" ht="15.75" thickBot="1">
      <c r="A26" s="239" t="s">
        <v>18</v>
      </c>
      <c r="B26" s="233" t="s">
        <v>391</v>
      </c>
      <c r="C26" s="110" t="s">
        <v>7</v>
      </c>
      <c r="D26" s="233" t="s">
        <v>183</v>
      </c>
      <c r="E26" s="156">
        <f>F26+G26+H26</f>
        <v>160.28185999999999</v>
      </c>
      <c r="F26" s="113">
        <f t="shared" ref="F26:J26" si="10">F27+F28+F29+F30+F31</f>
        <v>42.392000000000003</v>
      </c>
      <c r="G26" s="114">
        <f t="shared" si="10"/>
        <v>62.889859999999999</v>
      </c>
      <c r="H26" s="114">
        <f t="shared" si="10"/>
        <v>55</v>
      </c>
      <c r="I26" s="115">
        <f t="shared" si="10"/>
        <v>0</v>
      </c>
      <c r="J26" s="113">
        <f t="shared" si="10"/>
        <v>0</v>
      </c>
      <c r="K26" s="242"/>
    </row>
    <row r="27" spans="1:13" ht="22.5" thickBot="1">
      <c r="A27" s="240"/>
      <c r="B27" s="234"/>
      <c r="C27" s="13" t="s">
        <v>6</v>
      </c>
      <c r="D27" s="234"/>
      <c r="E27" s="112">
        <f t="shared" ref="E27:E43" si="11">F27+G27+H27</f>
        <v>0</v>
      </c>
      <c r="F27" s="48"/>
      <c r="G27" s="48"/>
      <c r="H27" s="48"/>
      <c r="I27" s="48"/>
      <c r="J27" s="48"/>
      <c r="K27" s="243"/>
    </row>
    <row r="28" spans="1:13" ht="15.75" thickBot="1">
      <c r="A28" s="240"/>
      <c r="B28" s="234"/>
      <c r="C28" s="13" t="s">
        <v>34</v>
      </c>
      <c r="D28" s="234"/>
      <c r="E28" s="156">
        <f t="shared" si="11"/>
        <v>149.62186</v>
      </c>
      <c r="F28" s="79">
        <v>42.392000000000003</v>
      </c>
      <c r="G28" s="79">
        <v>57.229860000000002</v>
      </c>
      <c r="H28" s="74">
        <v>50</v>
      </c>
      <c r="I28" s="48"/>
      <c r="J28" s="48"/>
      <c r="K28" s="243"/>
    </row>
    <row r="29" spans="1:13" ht="15.75" thickBot="1">
      <c r="A29" s="240"/>
      <c r="B29" s="234"/>
      <c r="C29" s="13" t="s">
        <v>35</v>
      </c>
      <c r="D29" s="234"/>
      <c r="E29" s="112">
        <f t="shared" si="11"/>
        <v>0</v>
      </c>
      <c r="F29" s="48"/>
      <c r="G29" s="48"/>
      <c r="H29" s="67"/>
      <c r="I29" s="48"/>
      <c r="J29" s="48"/>
      <c r="K29" s="243"/>
    </row>
    <row r="30" spans="1:13" ht="22.5" thickBot="1">
      <c r="A30" s="240"/>
      <c r="B30" s="234"/>
      <c r="C30" s="13" t="s">
        <v>36</v>
      </c>
      <c r="D30" s="234"/>
      <c r="E30" s="112">
        <f t="shared" si="11"/>
        <v>0</v>
      </c>
      <c r="F30" s="48"/>
      <c r="G30" s="48"/>
      <c r="H30" s="67"/>
      <c r="I30" s="48"/>
      <c r="J30" s="48"/>
      <c r="K30" s="243"/>
    </row>
    <row r="31" spans="1:13" ht="22.5" thickBot="1">
      <c r="A31" s="241"/>
      <c r="B31" s="235"/>
      <c r="C31" s="13" t="s">
        <v>182</v>
      </c>
      <c r="D31" s="235"/>
      <c r="E31" s="112">
        <f t="shared" si="11"/>
        <v>10.66</v>
      </c>
      <c r="F31" s="79"/>
      <c r="G31" s="48">
        <v>5.66</v>
      </c>
      <c r="H31" s="74">
        <v>5</v>
      </c>
      <c r="I31" s="48"/>
      <c r="J31" s="48"/>
      <c r="K31" s="244"/>
    </row>
    <row r="32" spans="1:13" ht="15.75" customHeight="1" thickBot="1">
      <c r="A32" s="239" t="s">
        <v>19</v>
      </c>
      <c r="B32" s="233" t="s">
        <v>417</v>
      </c>
      <c r="C32" s="54" t="s">
        <v>7</v>
      </c>
      <c r="D32" s="233" t="s">
        <v>183</v>
      </c>
      <c r="E32" s="156">
        <f t="shared" ref="E32:E37" si="12">F32+G32+H32</f>
        <v>16500</v>
      </c>
      <c r="F32" s="113">
        <f t="shared" ref="F32:J32" si="13">F33+F34+F35+F36+F37</f>
        <v>0</v>
      </c>
      <c r="G32" s="203">
        <f t="shared" si="13"/>
        <v>0</v>
      </c>
      <c r="H32" s="113">
        <f t="shared" si="13"/>
        <v>16500</v>
      </c>
      <c r="I32" s="52">
        <f t="shared" si="13"/>
        <v>0</v>
      </c>
      <c r="J32" s="52">
        <f t="shared" si="13"/>
        <v>0</v>
      </c>
      <c r="K32" s="242" t="s">
        <v>8</v>
      </c>
      <c r="L32" s="147" t="s">
        <v>388</v>
      </c>
      <c r="M32" s="1" t="s">
        <v>348</v>
      </c>
    </row>
    <row r="33" spans="1:13" ht="23.25" customHeight="1" thickBot="1">
      <c r="A33" s="240"/>
      <c r="B33" s="234"/>
      <c r="C33" s="13" t="s">
        <v>6</v>
      </c>
      <c r="D33" s="234"/>
      <c r="E33" s="156">
        <f t="shared" si="12"/>
        <v>0</v>
      </c>
      <c r="F33" s="48"/>
      <c r="G33" s="48"/>
      <c r="H33" s="48"/>
      <c r="I33" s="48"/>
      <c r="J33" s="48"/>
      <c r="K33" s="243"/>
    </row>
    <row r="34" spans="1:13" ht="17.25" customHeight="1" thickBot="1">
      <c r="A34" s="240"/>
      <c r="B34" s="234"/>
      <c r="C34" s="13" t="s">
        <v>34</v>
      </c>
      <c r="D34" s="234"/>
      <c r="E34" s="156">
        <f t="shared" si="12"/>
        <v>15000</v>
      </c>
      <c r="F34" s="48"/>
      <c r="G34" s="79"/>
      <c r="H34" s="48">
        <v>15000</v>
      </c>
      <c r="I34" s="48"/>
      <c r="J34" s="48"/>
      <c r="K34" s="243"/>
    </row>
    <row r="35" spans="1:13" ht="20.25" customHeight="1" thickBot="1">
      <c r="A35" s="240"/>
      <c r="B35" s="234"/>
      <c r="C35" s="13" t="s">
        <v>35</v>
      </c>
      <c r="D35" s="234"/>
      <c r="E35" s="156">
        <f t="shared" si="12"/>
        <v>0</v>
      </c>
      <c r="F35" s="48"/>
      <c r="G35" s="79"/>
      <c r="H35" s="48"/>
      <c r="I35" s="48"/>
      <c r="J35" s="48"/>
      <c r="K35" s="243"/>
    </row>
    <row r="36" spans="1:13" ht="22.5" thickBot="1">
      <c r="A36" s="240"/>
      <c r="B36" s="234"/>
      <c r="C36" s="13" t="s">
        <v>36</v>
      </c>
      <c r="D36" s="234"/>
      <c r="E36" s="156">
        <f t="shared" si="12"/>
        <v>0</v>
      </c>
      <c r="F36" s="48"/>
      <c r="G36" s="79"/>
      <c r="H36" s="48"/>
      <c r="I36" s="48"/>
      <c r="J36" s="48"/>
      <c r="K36" s="243"/>
    </row>
    <row r="37" spans="1:13" ht="22.5" thickBot="1">
      <c r="A37" s="241"/>
      <c r="B37" s="235"/>
      <c r="C37" s="13" t="s">
        <v>182</v>
      </c>
      <c r="D37" s="235"/>
      <c r="E37" s="156">
        <f t="shared" si="12"/>
        <v>1500</v>
      </c>
      <c r="F37" s="48"/>
      <c r="G37" s="79"/>
      <c r="H37" s="48">
        <v>1500</v>
      </c>
      <c r="I37" s="48"/>
      <c r="J37" s="48"/>
      <c r="K37" s="244"/>
    </row>
    <row r="38" spans="1:13" ht="15.75" customHeight="1" thickBot="1">
      <c r="A38" s="239" t="s">
        <v>55</v>
      </c>
      <c r="B38" s="233" t="s">
        <v>214</v>
      </c>
      <c r="C38" s="54" t="s">
        <v>7</v>
      </c>
      <c r="D38" s="233" t="s">
        <v>183</v>
      </c>
      <c r="E38" s="156">
        <f t="shared" si="11"/>
        <v>5917.6228799999999</v>
      </c>
      <c r="F38" s="113">
        <f t="shared" ref="F38:J38" si="14">F39+F40+F41+F42+F43</f>
        <v>0</v>
      </c>
      <c r="G38" s="114">
        <f t="shared" si="14"/>
        <v>5917.6228799999999</v>
      </c>
      <c r="H38" s="113">
        <f t="shared" si="14"/>
        <v>0</v>
      </c>
      <c r="I38" s="52">
        <f t="shared" si="14"/>
        <v>0</v>
      </c>
      <c r="J38" s="52">
        <f t="shared" si="14"/>
        <v>0</v>
      </c>
      <c r="K38" s="242" t="s">
        <v>8</v>
      </c>
      <c r="L38" s="147" t="s">
        <v>388</v>
      </c>
      <c r="M38" s="1" t="s">
        <v>348</v>
      </c>
    </row>
    <row r="39" spans="1:13" ht="19.5" customHeight="1" thickBot="1">
      <c r="A39" s="240"/>
      <c r="B39" s="234"/>
      <c r="C39" s="13" t="s">
        <v>6</v>
      </c>
      <c r="D39" s="234"/>
      <c r="E39" s="156">
        <f t="shared" si="11"/>
        <v>0</v>
      </c>
      <c r="F39" s="48"/>
      <c r="G39" s="48"/>
      <c r="H39" s="48"/>
      <c r="I39" s="48"/>
      <c r="J39" s="48"/>
      <c r="K39" s="243"/>
    </row>
    <row r="40" spans="1:13" ht="17.25" customHeight="1" thickBot="1">
      <c r="A40" s="240"/>
      <c r="B40" s="234"/>
      <c r="C40" s="13" t="s">
        <v>34</v>
      </c>
      <c r="D40" s="234"/>
      <c r="E40" s="156">
        <f t="shared" si="11"/>
        <v>3325.0075299999999</v>
      </c>
      <c r="F40" s="48"/>
      <c r="G40" s="79">
        <v>3325.0075299999999</v>
      </c>
      <c r="H40" s="48"/>
      <c r="I40" s="48"/>
      <c r="J40" s="48"/>
      <c r="K40" s="243"/>
    </row>
    <row r="41" spans="1:13" ht="20.25" customHeight="1" thickBot="1">
      <c r="A41" s="240"/>
      <c r="B41" s="234"/>
      <c r="C41" s="13" t="s">
        <v>35</v>
      </c>
      <c r="D41" s="234"/>
      <c r="E41" s="156">
        <f t="shared" si="11"/>
        <v>0</v>
      </c>
      <c r="F41" s="48"/>
      <c r="G41" s="79"/>
      <c r="H41" s="48"/>
      <c r="I41" s="48"/>
      <c r="J41" s="48"/>
      <c r="K41" s="243"/>
    </row>
    <row r="42" spans="1:13" ht="22.5" thickBot="1">
      <c r="A42" s="240"/>
      <c r="B42" s="234"/>
      <c r="C42" s="13" t="s">
        <v>36</v>
      </c>
      <c r="D42" s="234"/>
      <c r="E42" s="156">
        <f t="shared" si="11"/>
        <v>20</v>
      </c>
      <c r="F42" s="48"/>
      <c r="G42" s="79">
        <v>20</v>
      </c>
      <c r="H42" s="48"/>
      <c r="I42" s="48"/>
      <c r="J42" s="48"/>
      <c r="K42" s="243"/>
    </row>
    <row r="43" spans="1:13" ht="22.5" thickBot="1">
      <c r="A43" s="241"/>
      <c r="B43" s="235"/>
      <c r="C43" s="13" t="s">
        <v>182</v>
      </c>
      <c r="D43" s="235"/>
      <c r="E43" s="156">
        <f t="shared" si="11"/>
        <v>2572.61535</v>
      </c>
      <c r="F43" s="48"/>
      <c r="G43" s="79">
        <f>2592.61535-G42</f>
        <v>2572.61535</v>
      </c>
      <c r="H43" s="48"/>
      <c r="I43" s="48"/>
      <c r="J43" s="48"/>
      <c r="K43" s="244"/>
    </row>
    <row r="44" spans="1:13" ht="15.75" customHeight="1" thickBot="1">
      <c r="A44" s="245" t="s">
        <v>1</v>
      </c>
      <c r="B44" s="245" t="s">
        <v>341</v>
      </c>
      <c r="C44" s="53" t="s">
        <v>7</v>
      </c>
      <c r="D44" s="275" t="s">
        <v>183</v>
      </c>
      <c r="E44" s="116">
        <f>F44+G44+H44</f>
        <v>7477.3</v>
      </c>
      <c r="F44" s="149">
        <f>F50</f>
        <v>0</v>
      </c>
      <c r="G44" s="149">
        <f>G50</f>
        <v>7477.3</v>
      </c>
      <c r="H44" s="111">
        <f t="shared" ref="H44:J44" si="15">H50</f>
        <v>0</v>
      </c>
      <c r="I44" s="111">
        <f t="shared" si="15"/>
        <v>0</v>
      </c>
      <c r="J44" s="111">
        <f t="shared" si="15"/>
        <v>0</v>
      </c>
      <c r="K44" s="272" t="s">
        <v>8</v>
      </c>
    </row>
    <row r="45" spans="1:13" ht="22.5" thickBot="1">
      <c r="A45" s="246"/>
      <c r="B45" s="246"/>
      <c r="C45" s="53" t="s">
        <v>6</v>
      </c>
      <c r="D45" s="276"/>
      <c r="E45" s="65">
        <f t="shared" ref="E45:E49" si="16">F45+G45+H45</f>
        <v>0</v>
      </c>
      <c r="F45" s="111">
        <f t="shared" ref="F45:J45" si="17">F51</f>
        <v>0</v>
      </c>
      <c r="G45" s="111">
        <f t="shared" si="17"/>
        <v>0</v>
      </c>
      <c r="H45" s="111">
        <f t="shared" si="17"/>
        <v>0</v>
      </c>
      <c r="I45" s="111">
        <f t="shared" si="17"/>
        <v>0</v>
      </c>
      <c r="J45" s="111">
        <f t="shared" si="17"/>
        <v>0</v>
      </c>
      <c r="K45" s="273"/>
    </row>
    <row r="46" spans="1:13" ht="15.75" thickBot="1">
      <c r="A46" s="246"/>
      <c r="B46" s="246"/>
      <c r="C46" s="53" t="s">
        <v>34</v>
      </c>
      <c r="D46" s="276"/>
      <c r="E46" s="65">
        <f t="shared" si="16"/>
        <v>6804.34</v>
      </c>
      <c r="F46" s="111">
        <f t="shared" ref="F46:J46" si="18">F52</f>
        <v>0</v>
      </c>
      <c r="G46" s="111">
        <f t="shared" si="18"/>
        <v>6804.34</v>
      </c>
      <c r="H46" s="111">
        <f t="shared" si="18"/>
        <v>0</v>
      </c>
      <c r="I46" s="111">
        <f t="shared" si="18"/>
        <v>0</v>
      </c>
      <c r="J46" s="111">
        <f t="shared" si="18"/>
        <v>0</v>
      </c>
      <c r="K46" s="273"/>
    </row>
    <row r="47" spans="1:13" ht="15.75" thickBot="1">
      <c r="A47" s="246"/>
      <c r="B47" s="246"/>
      <c r="C47" s="53" t="s">
        <v>35</v>
      </c>
      <c r="D47" s="276"/>
      <c r="E47" s="65">
        <f t="shared" si="16"/>
        <v>0</v>
      </c>
      <c r="F47" s="111">
        <f t="shared" ref="F47:J47" si="19">F53</f>
        <v>0</v>
      </c>
      <c r="G47" s="111">
        <f t="shared" si="19"/>
        <v>0</v>
      </c>
      <c r="H47" s="111">
        <f t="shared" si="19"/>
        <v>0</v>
      </c>
      <c r="I47" s="111">
        <f t="shared" si="19"/>
        <v>0</v>
      </c>
      <c r="J47" s="111">
        <f t="shared" si="19"/>
        <v>0</v>
      </c>
      <c r="K47" s="273"/>
    </row>
    <row r="48" spans="1:13" ht="22.5" thickBot="1">
      <c r="A48" s="246"/>
      <c r="B48" s="246"/>
      <c r="C48" s="53" t="s">
        <v>36</v>
      </c>
      <c r="D48" s="276"/>
      <c r="E48" s="65">
        <f t="shared" si="16"/>
        <v>0</v>
      </c>
      <c r="F48" s="111">
        <f t="shared" ref="F48:J48" si="20">F54</f>
        <v>0</v>
      </c>
      <c r="G48" s="111">
        <f t="shared" si="20"/>
        <v>0</v>
      </c>
      <c r="H48" s="111">
        <f t="shared" si="20"/>
        <v>0</v>
      </c>
      <c r="I48" s="111">
        <f t="shared" si="20"/>
        <v>0</v>
      </c>
      <c r="J48" s="111">
        <f t="shared" si="20"/>
        <v>0</v>
      </c>
      <c r="K48" s="273"/>
    </row>
    <row r="49" spans="1:13" ht="22.5" thickBot="1">
      <c r="A49" s="247"/>
      <c r="B49" s="247"/>
      <c r="C49" s="109" t="s">
        <v>182</v>
      </c>
      <c r="D49" s="276"/>
      <c r="E49" s="65">
        <f t="shared" si="16"/>
        <v>672.96</v>
      </c>
      <c r="F49" s="111">
        <f t="shared" ref="F49:J49" si="21">F55</f>
        <v>0</v>
      </c>
      <c r="G49" s="111">
        <f t="shared" si="21"/>
        <v>672.96</v>
      </c>
      <c r="H49" s="111">
        <f t="shared" si="21"/>
        <v>0</v>
      </c>
      <c r="I49" s="111">
        <f t="shared" si="21"/>
        <v>0</v>
      </c>
      <c r="J49" s="111">
        <f t="shared" si="21"/>
        <v>0</v>
      </c>
      <c r="K49" s="274"/>
    </row>
    <row r="50" spans="1:13" ht="15.75" customHeight="1" thickBot="1">
      <c r="A50" s="233" t="s">
        <v>20</v>
      </c>
      <c r="B50" s="233" t="s">
        <v>200</v>
      </c>
      <c r="C50" s="110" t="s">
        <v>7</v>
      </c>
      <c r="D50" s="233" t="s">
        <v>183</v>
      </c>
      <c r="E50" s="156">
        <f>F50+G50+H50</f>
        <v>7477.3</v>
      </c>
      <c r="F50" s="114">
        <f t="shared" ref="F50:J50" si="22">F51+F52+F53+F54+F55</f>
        <v>0</v>
      </c>
      <c r="G50" s="114">
        <f t="shared" si="22"/>
        <v>7477.3</v>
      </c>
      <c r="H50" s="113">
        <f t="shared" si="22"/>
        <v>0</v>
      </c>
      <c r="I50" s="113">
        <f t="shared" si="22"/>
        <v>0</v>
      </c>
      <c r="J50" s="113">
        <f t="shared" si="22"/>
        <v>0</v>
      </c>
      <c r="K50" s="242"/>
      <c r="L50" s="147" t="s">
        <v>387</v>
      </c>
      <c r="M50" s="1" t="s">
        <v>394</v>
      </c>
    </row>
    <row r="51" spans="1:13" ht="20.25" customHeight="1" thickBot="1">
      <c r="A51" s="234"/>
      <c r="B51" s="234"/>
      <c r="C51" s="13" t="s">
        <v>6</v>
      </c>
      <c r="D51" s="234"/>
      <c r="E51" s="112">
        <f t="shared" ref="E51:E55" si="23">F51+G51+H51</f>
        <v>0</v>
      </c>
      <c r="F51" s="48"/>
      <c r="G51" s="48"/>
      <c r="H51" s="48"/>
      <c r="I51" s="48"/>
      <c r="J51" s="48"/>
      <c r="K51" s="243"/>
      <c r="L51" s="146" t="s">
        <v>345</v>
      </c>
    </row>
    <row r="52" spans="1:13" ht="15.75" thickBot="1">
      <c r="A52" s="234"/>
      <c r="B52" s="234"/>
      <c r="C52" s="13" t="s">
        <v>34</v>
      </c>
      <c r="D52" s="234"/>
      <c r="E52" s="112">
        <f t="shared" si="23"/>
        <v>6804.34</v>
      </c>
      <c r="F52" s="48"/>
      <c r="G52" s="48">
        <v>6804.34</v>
      </c>
      <c r="H52" s="48"/>
      <c r="I52" s="48"/>
      <c r="J52" s="48"/>
      <c r="K52" s="243"/>
    </row>
    <row r="53" spans="1:13" ht="15.75" thickBot="1">
      <c r="A53" s="234"/>
      <c r="B53" s="234"/>
      <c r="C53" s="13" t="s">
        <v>35</v>
      </c>
      <c r="D53" s="234"/>
      <c r="E53" s="112">
        <f t="shared" si="23"/>
        <v>0</v>
      </c>
      <c r="F53" s="48"/>
      <c r="G53" s="48"/>
      <c r="H53" s="48"/>
      <c r="I53" s="48"/>
      <c r="J53" s="48"/>
      <c r="K53" s="243"/>
    </row>
    <row r="54" spans="1:13" ht="22.5" thickBot="1">
      <c r="A54" s="234"/>
      <c r="B54" s="234"/>
      <c r="C54" s="13" t="s">
        <v>36</v>
      </c>
      <c r="D54" s="234"/>
      <c r="E54" s="112">
        <f t="shared" si="23"/>
        <v>0</v>
      </c>
      <c r="F54" s="48"/>
      <c r="G54" s="48"/>
      <c r="H54" s="48"/>
      <c r="I54" s="48"/>
      <c r="J54" s="48"/>
      <c r="K54" s="243"/>
    </row>
    <row r="55" spans="1:13" ht="22.5" thickBot="1">
      <c r="A55" s="235"/>
      <c r="B55" s="235"/>
      <c r="C55" s="13" t="s">
        <v>182</v>
      </c>
      <c r="D55" s="235"/>
      <c r="E55" s="112">
        <f t="shared" si="23"/>
        <v>672.96</v>
      </c>
      <c r="F55" s="48"/>
      <c r="G55" s="48">
        <v>672.96</v>
      </c>
      <c r="H55" s="48"/>
      <c r="I55" s="48"/>
      <c r="J55" s="48"/>
      <c r="K55" s="244"/>
    </row>
    <row r="56" spans="1:13" ht="15.75" customHeight="1" outlineLevel="1" thickBot="1">
      <c r="A56" s="245" t="s">
        <v>2</v>
      </c>
      <c r="B56" s="245" t="s">
        <v>342</v>
      </c>
      <c r="C56" s="53" t="s">
        <v>7</v>
      </c>
      <c r="D56" s="275" t="s">
        <v>183</v>
      </c>
      <c r="E56" s="116">
        <f>F56+G56+H56</f>
        <v>14519.974129999999</v>
      </c>
      <c r="F56" s="149">
        <f t="shared" ref="F56:J56" si="24">F62</f>
        <v>0</v>
      </c>
      <c r="G56" s="149">
        <f t="shared" si="24"/>
        <v>0</v>
      </c>
      <c r="H56" s="149">
        <f t="shared" si="24"/>
        <v>14519.974129999999</v>
      </c>
      <c r="I56" s="111">
        <f t="shared" si="24"/>
        <v>0</v>
      </c>
      <c r="J56" s="111">
        <f t="shared" si="24"/>
        <v>0</v>
      </c>
      <c r="K56" s="272" t="s">
        <v>8</v>
      </c>
    </row>
    <row r="57" spans="1:13" ht="22.5" outlineLevel="1" thickBot="1">
      <c r="A57" s="246"/>
      <c r="B57" s="246"/>
      <c r="C57" s="53" t="s">
        <v>6</v>
      </c>
      <c r="D57" s="276"/>
      <c r="E57" s="116">
        <f t="shared" ref="E57:E61" si="25">F57+G57+H57</f>
        <v>0</v>
      </c>
      <c r="F57" s="149">
        <f t="shared" ref="F57:J57" si="26">F63</f>
        <v>0</v>
      </c>
      <c r="G57" s="149">
        <f t="shared" si="26"/>
        <v>0</v>
      </c>
      <c r="H57" s="149">
        <f t="shared" si="26"/>
        <v>0</v>
      </c>
      <c r="I57" s="111">
        <f t="shared" si="26"/>
        <v>0</v>
      </c>
      <c r="J57" s="111">
        <f t="shared" si="26"/>
        <v>0</v>
      </c>
      <c r="K57" s="273"/>
    </row>
    <row r="58" spans="1:13" ht="15.75" outlineLevel="1" thickBot="1">
      <c r="A58" s="246"/>
      <c r="B58" s="246"/>
      <c r="C58" s="53" t="s">
        <v>34</v>
      </c>
      <c r="D58" s="276"/>
      <c r="E58" s="116">
        <f t="shared" si="25"/>
        <v>6469.2644</v>
      </c>
      <c r="F58" s="149">
        <f>F64</f>
        <v>0</v>
      </c>
      <c r="G58" s="149">
        <f>G64</f>
        <v>0</v>
      </c>
      <c r="H58" s="149">
        <f t="shared" ref="H58:J58" si="27">H64</f>
        <v>6469.2644</v>
      </c>
      <c r="I58" s="111">
        <f t="shared" si="27"/>
        <v>0</v>
      </c>
      <c r="J58" s="111">
        <f t="shared" si="27"/>
        <v>0</v>
      </c>
      <c r="K58" s="273"/>
    </row>
    <row r="59" spans="1:13" ht="15.75" outlineLevel="1" thickBot="1">
      <c r="A59" s="246"/>
      <c r="B59" s="246"/>
      <c r="C59" s="53" t="s">
        <v>35</v>
      </c>
      <c r="D59" s="276"/>
      <c r="E59" s="116">
        <f t="shared" si="25"/>
        <v>0</v>
      </c>
      <c r="F59" s="149">
        <f t="shared" ref="F59:J61" si="28">F65</f>
        <v>0</v>
      </c>
      <c r="G59" s="149">
        <f t="shared" si="28"/>
        <v>0</v>
      </c>
      <c r="H59" s="149">
        <f t="shared" si="28"/>
        <v>0</v>
      </c>
      <c r="I59" s="111">
        <f t="shared" si="28"/>
        <v>0</v>
      </c>
      <c r="J59" s="111">
        <f t="shared" si="28"/>
        <v>0</v>
      </c>
      <c r="K59" s="273"/>
    </row>
    <row r="60" spans="1:13" ht="22.5" outlineLevel="1" thickBot="1">
      <c r="A60" s="246"/>
      <c r="B60" s="246"/>
      <c r="C60" s="53" t="s">
        <v>36</v>
      </c>
      <c r="D60" s="276"/>
      <c r="E60" s="116">
        <f t="shared" si="25"/>
        <v>0</v>
      </c>
      <c r="F60" s="149">
        <f t="shared" si="28"/>
        <v>0</v>
      </c>
      <c r="G60" s="149">
        <f t="shared" si="28"/>
        <v>0</v>
      </c>
      <c r="H60" s="149">
        <f t="shared" si="28"/>
        <v>0</v>
      </c>
      <c r="I60" s="111">
        <f t="shared" si="28"/>
        <v>0</v>
      </c>
      <c r="J60" s="111">
        <f t="shared" si="28"/>
        <v>0</v>
      </c>
      <c r="K60" s="273"/>
    </row>
    <row r="61" spans="1:13" ht="22.5" outlineLevel="1" thickBot="1">
      <c r="A61" s="247"/>
      <c r="B61" s="247"/>
      <c r="C61" s="109" t="s">
        <v>182</v>
      </c>
      <c r="D61" s="276"/>
      <c r="E61" s="116">
        <f t="shared" si="25"/>
        <v>8050.7097299999996</v>
      </c>
      <c r="F61" s="149">
        <f t="shared" si="28"/>
        <v>0</v>
      </c>
      <c r="G61" s="149">
        <f t="shared" si="28"/>
        <v>0</v>
      </c>
      <c r="H61" s="149">
        <f t="shared" si="28"/>
        <v>8050.7097299999996</v>
      </c>
      <c r="I61" s="111">
        <f t="shared" si="28"/>
        <v>0</v>
      </c>
      <c r="J61" s="111">
        <f t="shared" si="28"/>
        <v>0</v>
      </c>
      <c r="K61" s="274"/>
    </row>
    <row r="62" spans="1:13" ht="15.75" customHeight="1" outlineLevel="1" thickBot="1">
      <c r="A62" s="233" t="s">
        <v>160</v>
      </c>
      <c r="B62" s="233" t="s">
        <v>344</v>
      </c>
      <c r="C62" s="110" t="s">
        <v>7</v>
      </c>
      <c r="D62" s="233" t="s">
        <v>183</v>
      </c>
      <c r="E62" s="156">
        <f>F62+G62+H62</f>
        <v>14519.974129999999</v>
      </c>
      <c r="F62" s="114">
        <f t="shared" ref="F62:J62" si="29">F63+F64+F65+F66+F67</f>
        <v>0</v>
      </c>
      <c r="G62" s="114">
        <f t="shared" si="29"/>
        <v>0</v>
      </c>
      <c r="H62" s="114">
        <f t="shared" si="29"/>
        <v>14519.974129999999</v>
      </c>
      <c r="I62" s="113">
        <f t="shared" si="29"/>
        <v>0</v>
      </c>
      <c r="J62" s="113">
        <f t="shared" si="29"/>
        <v>0</v>
      </c>
      <c r="K62" s="242"/>
      <c r="L62" s="146" t="s">
        <v>409</v>
      </c>
      <c r="M62" s="1" t="s">
        <v>410</v>
      </c>
    </row>
    <row r="63" spans="1:13" ht="24" customHeight="1" outlineLevel="1" thickBot="1">
      <c r="A63" s="234"/>
      <c r="B63" s="234"/>
      <c r="C63" s="13" t="s">
        <v>6</v>
      </c>
      <c r="D63" s="234"/>
      <c r="E63" s="156">
        <f t="shared" ref="E63:E67" si="30">F63+G63+H63</f>
        <v>0</v>
      </c>
      <c r="F63" s="79"/>
      <c r="G63" s="79"/>
      <c r="H63" s="79"/>
      <c r="I63" s="48"/>
      <c r="J63" s="48"/>
      <c r="K63" s="243"/>
    </row>
    <row r="64" spans="1:13" ht="18.75" customHeight="1" outlineLevel="1" thickBot="1">
      <c r="A64" s="234"/>
      <c r="B64" s="234"/>
      <c r="C64" s="13" t="s">
        <v>34</v>
      </c>
      <c r="D64" s="234"/>
      <c r="E64" s="156">
        <f t="shared" si="30"/>
        <v>6469.2644</v>
      </c>
      <c r="F64" s="48"/>
      <c r="G64" s="48"/>
      <c r="H64" s="79">
        <v>6469.2644</v>
      </c>
      <c r="I64" s="48"/>
      <c r="J64" s="48"/>
      <c r="K64" s="243"/>
    </row>
    <row r="65" spans="1:14" ht="18.75" customHeight="1" outlineLevel="1" thickBot="1">
      <c r="A65" s="234"/>
      <c r="B65" s="234"/>
      <c r="C65" s="13" t="s">
        <v>35</v>
      </c>
      <c r="D65" s="234"/>
      <c r="E65" s="156">
        <f t="shared" si="30"/>
        <v>0</v>
      </c>
      <c r="F65" s="48"/>
      <c r="G65" s="48"/>
      <c r="H65" s="79"/>
      <c r="I65" s="48"/>
      <c r="J65" s="48"/>
      <c r="K65" s="243"/>
    </row>
    <row r="66" spans="1:14" ht="22.5" outlineLevel="1" thickBot="1">
      <c r="A66" s="234"/>
      <c r="B66" s="234"/>
      <c r="C66" s="13" t="s">
        <v>36</v>
      </c>
      <c r="D66" s="234"/>
      <c r="E66" s="156">
        <f t="shared" si="30"/>
        <v>0</v>
      </c>
      <c r="F66" s="48"/>
      <c r="G66" s="48"/>
      <c r="H66" s="79"/>
      <c r="I66" s="48"/>
      <c r="J66" s="48"/>
      <c r="K66" s="243"/>
    </row>
    <row r="67" spans="1:14" ht="22.5" outlineLevel="1" thickBot="1">
      <c r="A67" s="235"/>
      <c r="B67" s="235"/>
      <c r="C67" s="13" t="s">
        <v>182</v>
      </c>
      <c r="D67" s="235"/>
      <c r="E67" s="156">
        <f t="shared" si="30"/>
        <v>8050.7097299999996</v>
      </c>
      <c r="F67" s="48"/>
      <c r="G67" s="79"/>
      <c r="H67" s="79">
        <v>8050.7097299999996</v>
      </c>
      <c r="I67" s="48"/>
      <c r="J67" s="48"/>
      <c r="K67" s="244"/>
    </row>
    <row r="68" spans="1:14" ht="15.75" outlineLevel="1" thickBot="1">
      <c r="A68" s="162"/>
      <c r="B68" s="163"/>
      <c r="C68" s="164"/>
      <c r="D68" s="163"/>
      <c r="E68" s="165"/>
      <c r="F68" s="166"/>
      <c r="G68" s="166"/>
      <c r="H68" s="166"/>
      <c r="I68" s="166"/>
      <c r="J68" s="166"/>
      <c r="K68" s="8"/>
    </row>
    <row r="69" spans="1:14" ht="15.75" customHeight="1" thickBot="1">
      <c r="A69" s="254" t="s">
        <v>38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4" ht="15.75" customHeight="1" thickBot="1">
      <c r="A70" s="277" t="s">
        <v>0</v>
      </c>
      <c r="B70" s="277" t="s">
        <v>136</v>
      </c>
      <c r="C70" s="57" t="s">
        <v>7</v>
      </c>
      <c r="D70" s="46" t="s">
        <v>151</v>
      </c>
      <c r="E70" s="117">
        <f>F70+G70+H70</f>
        <v>2100.4994999999999</v>
      </c>
      <c r="F70" s="82">
        <f>F76+F82+F88+F94+F100</f>
        <v>417</v>
      </c>
      <c r="G70" s="82">
        <f t="shared" ref="G70:J70" si="31">G76+G82+G88+G94+G100</f>
        <v>433.49950000000001</v>
      </c>
      <c r="H70" s="82">
        <f>H76+H82+H88+H94+H100</f>
        <v>1250</v>
      </c>
      <c r="I70" s="82">
        <f t="shared" si="31"/>
        <v>0</v>
      </c>
      <c r="J70" s="82">
        <f t="shared" si="31"/>
        <v>0</v>
      </c>
      <c r="K70" s="248"/>
      <c r="N70" s="89">
        <f>H70+H106+H142+H268+H322</f>
        <v>36538.862440000004</v>
      </c>
    </row>
    <row r="71" spans="1:14" ht="22.5" thickBot="1">
      <c r="A71" s="278"/>
      <c r="B71" s="278"/>
      <c r="C71" s="55" t="s">
        <v>6</v>
      </c>
      <c r="D71" s="44" t="s">
        <v>152</v>
      </c>
      <c r="E71" s="117">
        <f t="shared" ref="E71:E134" si="32">F71+G71+H71</f>
        <v>0</v>
      </c>
      <c r="F71" s="84">
        <f>F77+F83+F89+F95+F101</f>
        <v>0</v>
      </c>
      <c r="G71" s="84">
        <f t="shared" ref="G71:J71" si="33">G77+G83+G89+G95+G101</f>
        <v>0</v>
      </c>
      <c r="H71" s="84">
        <f t="shared" si="33"/>
        <v>0</v>
      </c>
      <c r="I71" s="84">
        <f t="shared" si="33"/>
        <v>0</v>
      </c>
      <c r="J71" s="84">
        <f t="shared" si="33"/>
        <v>0</v>
      </c>
      <c r="K71" s="249"/>
    </row>
    <row r="72" spans="1:14" ht="15.75" thickBot="1">
      <c r="A72" s="278"/>
      <c r="B72" s="278"/>
      <c r="C72" s="55" t="s">
        <v>34</v>
      </c>
      <c r="D72" s="45"/>
      <c r="E72" s="117">
        <f t="shared" si="32"/>
        <v>0</v>
      </c>
      <c r="F72" s="84">
        <f t="shared" ref="F72:J72" si="34">F78+F84+F90+F96+F102</f>
        <v>0</v>
      </c>
      <c r="G72" s="84">
        <f t="shared" si="34"/>
        <v>0</v>
      </c>
      <c r="H72" s="84">
        <f t="shared" si="34"/>
        <v>0</v>
      </c>
      <c r="I72" s="84">
        <f t="shared" si="34"/>
        <v>0</v>
      </c>
      <c r="J72" s="84">
        <f t="shared" si="34"/>
        <v>0</v>
      </c>
      <c r="K72" s="249"/>
    </row>
    <row r="73" spans="1:14" ht="15.75" thickBot="1">
      <c r="A73" s="278"/>
      <c r="B73" s="278"/>
      <c r="C73" s="55" t="s">
        <v>35</v>
      </c>
      <c r="D73" s="45"/>
      <c r="E73" s="117">
        <f t="shared" si="32"/>
        <v>0</v>
      </c>
      <c r="F73" s="84">
        <f t="shared" ref="F73:J73" si="35">F79+F85+F91+F97+F103</f>
        <v>0</v>
      </c>
      <c r="G73" s="84">
        <f t="shared" si="35"/>
        <v>0</v>
      </c>
      <c r="H73" s="84">
        <f t="shared" si="35"/>
        <v>0</v>
      </c>
      <c r="I73" s="84">
        <f t="shared" si="35"/>
        <v>0</v>
      </c>
      <c r="J73" s="84">
        <f t="shared" si="35"/>
        <v>0</v>
      </c>
      <c r="K73" s="249"/>
    </row>
    <row r="74" spans="1:14" ht="22.5" thickBot="1">
      <c r="A74" s="278"/>
      <c r="B74" s="278"/>
      <c r="C74" s="55" t="s">
        <v>36</v>
      </c>
      <c r="D74" s="45"/>
      <c r="E74" s="117">
        <f t="shared" si="32"/>
        <v>0</v>
      </c>
      <c r="F74" s="84">
        <f t="shared" ref="F74:J74" si="36">F80+F86+F92+F98+F104</f>
        <v>0</v>
      </c>
      <c r="G74" s="84">
        <f t="shared" si="36"/>
        <v>0</v>
      </c>
      <c r="H74" s="84">
        <f t="shared" si="36"/>
        <v>0</v>
      </c>
      <c r="I74" s="84">
        <f t="shared" si="36"/>
        <v>0</v>
      </c>
      <c r="J74" s="84">
        <f t="shared" si="36"/>
        <v>0</v>
      </c>
      <c r="K74" s="249"/>
    </row>
    <row r="75" spans="1:14" ht="22.5" thickBot="1">
      <c r="A75" s="279"/>
      <c r="B75" s="279"/>
      <c r="C75" s="56" t="s">
        <v>182</v>
      </c>
      <c r="D75" s="47"/>
      <c r="E75" s="117">
        <f t="shared" si="32"/>
        <v>2100.4994999999999</v>
      </c>
      <c r="F75" s="84">
        <f t="shared" ref="F75:J75" si="37">F81+F87+F93+F99+F105</f>
        <v>417</v>
      </c>
      <c r="G75" s="84">
        <f t="shared" si="37"/>
        <v>433.49950000000001</v>
      </c>
      <c r="H75" s="84">
        <f t="shared" si="37"/>
        <v>1250</v>
      </c>
      <c r="I75" s="84">
        <f t="shared" si="37"/>
        <v>0</v>
      </c>
      <c r="J75" s="84">
        <f t="shared" si="37"/>
        <v>0</v>
      </c>
      <c r="K75" s="250"/>
    </row>
    <row r="76" spans="1:14" s="51" customFormat="1" ht="15.75" customHeight="1" thickBot="1">
      <c r="A76" s="233" t="s">
        <v>17</v>
      </c>
      <c r="B76" s="236" t="s">
        <v>43</v>
      </c>
      <c r="C76" s="53" t="s">
        <v>7</v>
      </c>
      <c r="D76" s="233" t="s">
        <v>183</v>
      </c>
      <c r="E76" s="116">
        <f>F76+G76+H76</f>
        <v>131.5</v>
      </c>
      <c r="F76" s="87">
        <f t="shared" ref="F76:J76" si="38">F77+F78+F79+F80+F81</f>
        <v>20</v>
      </c>
      <c r="G76" s="87">
        <f t="shared" si="38"/>
        <v>31.5</v>
      </c>
      <c r="H76" s="87">
        <f t="shared" si="38"/>
        <v>80</v>
      </c>
      <c r="I76" s="87">
        <f t="shared" si="38"/>
        <v>0</v>
      </c>
      <c r="J76" s="87">
        <f t="shared" si="38"/>
        <v>0</v>
      </c>
      <c r="K76" s="242" t="s">
        <v>186</v>
      </c>
      <c r="L76" s="146" t="s">
        <v>356</v>
      </c>
      <c r="M76" s="169"/>
    </row>
    <row r="77" spans="1:14" ht="22.5" thickBot="1">
      <c r="A77" s="234"/>
      <c r="B77" s="237"/>
      <c r="C77" s="13" t="s">
        <v>6</v>
      </c>
      <c r="D77" s="234"/>
      <c r="E77" s="116">
        <f t="shared" si="32"/>
        <v>0</v>
      </c>
      <c r="F77" s="79"/>
      <c r="G77" s="79"/>
      <c r="H77" s="79"/>
      <c r="I77" s="79"/>
      <c r="J77" s="79"/>
      <c r="K77" s="243"/>
    </row>
    <row r="78" spans="1:14" ht="15.75" thickBot="1">
      <c r="A78" s="234"/>
      <c r="B78" s="237"/>
      <c r="C78" s="13" t="s">
        <v>34</v>
      </c>
      <c r="D78" s="234"/>
      <c r="E78" s="116">
        <f t="shared" si="32"/>
        <v>0</v>
      </c>
      <c r="F78" s="79"/>
      <c r="G78" s="79"/>
      <c r="H78" s="79"/>
      <c r="I78" s="79"/>
      <c r="J78" s="79"/>
      <c r="K78" s="243"/>
    </row>
    <row r="79" spans="1:14" ht="15.75" thickBot="1">
      <c r="A79" s="234"/>
      <c r="B79" s="237"/>
      <c r="C79" s="13" t="s">
        <v>35</v>
      </c>
      <c r="D79" s="234"/>
      <c r="E79" s="116">
        <f t="shared" si="32"/>
        <v>0</v>
      </c>
      <c r="F79" s="79"/>
      <c r="G79" s="79"/>
      <c r="H79" s="79"/>
      <c r="I79" s="79"/>
      <c r="J79" s="79"/>
      <c r="K79" s="243"/>
    </row>
    <row r="80" spans="1:14" ht="22.5" thickBot="1">
      <c r="A80" s="234"/>
      <c r="B80" s="237"/>
      <c r="C80" s="13" t="s">
        <v>36</v>
      </c>
      <c r="D80" s="234"/>
      <c r="E80" s="116">
        <f t="shared" si="32"/>
        <v>0</v>
      </c>
      <c r="F80" s="79"/>
      <c r="G80" s="79"/>
      <c r="H80" s="79"/>
      <c r="I80" s="79"/>
      <c r="J80" s="79"/>
      <c r="K80" s="243"/>
    </row>
    <row r="81" spans="1:13" ht="22.5" thickBot="1">
      <c r="A81" s="235"/>
      <c r="B81" s="238"/>
      <c r="C81" s="13" t="s">
        <v>182</v>
      </c>
      <c r="D81" s="235"/>
      <c r="E81" s="116">
        <f t="shared" si="32"/>
        <v>131.5</v>
      </c>
      <c r="F81" s="79">
        <v>20</v>
      </c>
      <c r="G81" s="79">
        <v>31.5</v>
      </c>
      <c r="H81" s="79">
        <v>80</v>
      </c>
      <c r="I81" s="79"/>
      <c r="J81" s="79"/>
      <c r="K81" s="244"/>
    </row>
    <row r="82" spans="1:13" s="51" customFormat="1" ht="15" customHeight="1" thickBot="1">
      <c r="A82" s="233" t="s">
        <v>18</v>
      </c>
      <c r="B82" s="233" t="s">
        <v>392</v>
      </c>
      <c r="C82" s="53" t="s">
        <v>7</v>
      </c>
      <c r="D82" s="233" t="s">
        <v>183</v>
      </c>
      <c r="E82" s="116">
        <f t="shared" si="32"/>
        <v>1060</v>
      </c>
      <c r="F82" s="87">
        <f t="shared" ref="F82" si="39">F83+F84+F85+F86+F87</f>
        <v>340</v>
      </c>
      <c r="G82" s="87">
        <f t="shared" ref="G82" si="40">G83+G84+G85+G86+G87</f>
        <v>330</v>
      </c>
      <c r="H82" s="87">
        <f t="shared" ref="H82" si="41">H83+H84+H85+H86+H87</f>
        <v>390</v>
      </c>
      <c r="I82" s="87">
        <f t="shared" ref="I82" si="42">I83+I84+I85+I86+I87</f>
        <v>0</v>
      </c>
      <c r="J82" s="87">
        <f t="shared" ref="J82" si="43">J83+J84+J85+J86+J87</f>
        <v>0</v>
      </c>
      <c r="K82" s="242" t="s">
        <v>186</v>
      </c>
      <c r="L82" s="146" t="s">
        <v>353</v>
      </c>
      <c r="M82" s="169"/>
    </row>
    <row r="83" spans="1:13" ht="22.5" thickBot="1">
      <c r="A83" s="234"/>
      <c r="B83" s="234"/>
      <c r="C83" s="13" t="s">
        <v>6</v>
      </c>
      <c r="D83" s="234"/>
      <c r="E83" s="116">
        <f t="shared" si="32"/>
        <v>0</v>
      </c>
      <c r="F83" s="79"/>
      <c r="G83" s="79"/>
      <c r="H83" s="79"/>
      <c r="I83" s="79"/>
      <c r="J83" s="79"/>
      <c r="K83" s="243"/>
    </row>
    <row r="84" spans="1:13" ht="15.75" thickBot="1">
      <c r="A84" s="234"/>
      <c r="B84" s="234"/>
      <c r="C84" s="13" t="s">
        <v>34</v>
      </c>
      <c r="D84" s="234"/>
      <c r="E84" s="116">
        <f t="shared" si="32"/>
        <v>0</v>
      </c>
      <c r="F84" s="79"/>
      <c r="G84" s="79"/>
      <c r="H84" s="79"/>
      <c r="I84" s="79"/>
      <c r="J84" s="79"/>
      <c r="K84" s="243"/>
    </row>
    <row r="85" spans="1:13" ht="15.75" thickBot="1">
      <c r="A85" s="234"/>
      <c r="B85" s="234"/>
      <c r="C85" s="13" t="s">
        <v>35</v>
      </c>
      <c r="D85" s="234"/>
      <c r="E85" s="116">
        <f t="shared" si="32"/>
        <v>0</v>
      </c>
      <c r="F85" s="79"/>
      <c r="G85" s="79"/>
      <c r="H85" s="79"/>
      <c r="I85" s="79"/>
      <c r="J85" s="79"/>
      <c r="K85" s="243"/>
    </row>
    <row r="86" spans="1:13" ht="22.5" thickBot="1">
      <c r="A86" s="234"/>
      <c r="B86" s="234"/>
      <c r="C86" s="13" t="s">
        <v>36</v>
      </c>
      <c r="D86" s="234"/>
      <c r="E86" s="116">
        <f t="shared" si="32"/>
        <v>0</v>
      </c>
      <c r="F86" s="79"/>
      <c r="G86" s="79"/>
      <c r="H86" s="79"/>
      <c r="I86" s="79"/>
      <c r="J86" s="79"/>
      <c r="K86" s="243"/>
    </row>
    <row r="87" spans="1:13" ht="22.5" thickBot="1">
      <c r="A87" s="235"/>
      <c r="B87" s="235"/>
      <c r="C87" s="13" t="s">
        <v>182</v>
      </c>
      <c r="D87" s="235"/>
      <c r="E87" s="116">
        <f t="shared" si="32"/>
        <v>1060</v>
      </c>
      <c r="F87" s="79">
        <v>340</v>
      </c>
      <c r="G87" s="74">
        <v>330</v>
      </c>
      <c r="H87" s="74">
        <v>390</v>
      </c>
      <c r="I87" s="79"/>
      <c r="J87" s="79"/>
      <c r="K87" s="244"/>
    </row>
    <row r="88" spans="1:13" s="51" customFormat="1" ht="15.75" customHeight="1" thickBot="1">
      <c r="A88" s="233" t="s">
        <v>19</v>
      </c>
      <c r="B88" s="233" t="s">
        <v>215</v>
      </c>
      <c r="C88" s="53" t="s">
        <v>7</v>
      </c>
      <c r="D88" s="233" t="s">
        <v>183</v>
      </c>
      <c r="E88" s="116">
        <f t="shared" si="32"/>
        <v>850</v>
      </c>
      <c r="F88" s="87">
        <f t="shared" ref="F88" si="44">F89+F90+F91+F92+F93</f>
        <v>48</v>
      </c>
      <c r="G88" s="87">
        <f t="shared" ref="G88" si="45">G89+G90+G91+G92+G93</f>
        <v>52</v>
      </c>
      <c r="H88" s="87">
        <f t="shared" ref="H88" si="46">H89+H90+H91+H92+H93</f>
        <v>750</v>
      </c>
      <c r="I88" s="87">
        <f t="shared" ref="I88" si="47">I89+I90+I91+I92+I93</f>
        <v>0</v>
      </c>
      <c r="J88" s="87">
        <f t="shared" ref="J88" si="48">J89+J90+J91+J92+J93</f>
        <v>0</v>
      </c>
      <c r="K88" s="242" t="s">
        <v>186</v>
      </c>
      <c r="L88" s="146" t="s">
        <v>354</v>
      </c>
      <c r="M88" s="169"/>
    </row>
    <row r="89" spans="1:13" ht="22.5" thickBot="1">
      <c r="A89" s="234"/>
      <c r="B89" s="234"/>
      <c r="C89" s="13" t="s">
        <v>6</v>
      </c>
      <c r="D89" s="234"/>
      <c r="E89" s="116">
        <f t="shared" si="32"/>
        <v>0</v>
      </c>
      <c r="F89" s="79"/>
      <c r="G89" s="79"/>
      <c r="H89" s="79"/>
      <c r="I89" s="79"/>
      <c r="J89" s="79"/>
      <c r="K89" s="243"/>
    </row>
    <row r="90" spans="1:13" ht="15.75" thickBot="1">
      <c r="A90" s="234"/>
      <c r="B90" s="234"/>
      <c r="C90" s="13" t="s">
        <v>34</v>
      </c>
      <c r="D90" s="234"/>
      <c r="E90" s="116">
        <f t="shared" si="32"/>
        <v>0</v>
      </c>
      <c r="F90" s="79"/>
      <c r="G90" s="79"/>
      <c r="H90" s="79"/>
      <c r="I90" s="79"/>
      <c r="J90" s="79"/>
      <c r="K90" s="243"/>
    </row>
    <row r="91" spans="1:13" ht="15.75" thickBot="1">
      <c r="A91" s="234"/>
      <c r="B91" s="234"/>
      <c r="C91" s="13" t="s">
        <v>35</v>
      </c>
      <c r="D91" s="234"/>
      <c r="E91" s="116">
        <f t="shared" si="32"/>
        <v>0</v>
      </c>
      <c r="F91" s="79"/>
      <c r="G91" s="79"/>
      <c r="H91" s="79"/>
      <c r="I91" s="79"/>
      <c r="J91" s="79"/>
      <c r="K91" s="243"/>
    </row>
    <row r="92" spans="1:13" ht="22.5" thickBot="1">
      <c r="A92" s="234"/>
      <c r="B92" s="234"/>
      <c r="C92" s="13" t="s">
        <v>36</v>
      </c>
      <c r="D92" s="234"/>
      <c r="E92" s="116">
        <f t="shared" si="32"/>
        <v>0</v>
      </c>
      <c r="F92" s="79"/>
      <c r="G92" s="79"/>
      <c r="H92" s="79"/>
      <c r="I92" s="79"/>
      <c r="J92" s="79"/>
      <c r="K92" s="243"/>
    </row>
    <row r="93" spans="1:13" ht="22.5" thickBot="1">
      <c r="A93" s="235"/>
      <c r="B93" s="235"/>
      <c r="C93" s="13" t="s">
        <v>182</v>
      </c>
      <c r="D93" s="235"/>
      <c r="E93" s="116">
        <f t="shared" si="32"/>
        <v>850</v>
      </c>
      <c r="F93" s="79">
        <v>48</v>
      </c>
      <c r="G93" s="74">
        <v>52</v>
      </c>
      <c r="H93" s="74">
        <v>750</v>
      </c>
      <c r="I93" s="79"/>
      <c r="J93" s="79"/>
      <c r="K93" s="244"/>
    </row>
    <row r="94" spans="1:13" s="51" customFormat="1" ht="15.75" customHeight="1" thickBot="1">
      <c r="A94" s="233" t="s">
        <v>55</v>
      </c>
      <c r="B94" s="233" t="s">
        <v>138</v>
      </c>
      <c r="C94" s="53" t="s">
        <v>7</v>
      </c>
      <c r="D94" s="233" t="s">
        <v>183</v>
      </c>
      <c r="E94" s="116">
        <f t="shared" si="32"/>
        <v>28.999499999999998</v>
      </c>
      <c r="F94" s="87">
        <f t="shared" ref="F94" si="49">F95+F96+F97+F98+F99</f>
        <v>9</v>
      </c>
      <c r="G94" s="87">
        <f t="shared" ref="G94" si="50">G95+G96+G97+G98+G99</f>
        <v>9.9994999999999994</v>
      </c>
      <c r="H94" s="87">
        <f t="shared" ref="H94" si="51">H95+H96+H97+H98+H99</f>
        <v>10</v>
      </c>
      <c r="I94" s="87">
        <f t="shared" ref="I94" si="52">I95+I96+I97+I98+I99</f>
        <v>0</v>
      </c>
      <c r="J94" s="87">
        <f t="shared" ref="J94" si="53">J95+J96+J97+J98+J99</f>
        <v>0</v>
      </c>
      <c r="K94" s="242" t="s">
        <v>187</v>
      </c>
      <c r="L94" s="146" t="s">
        <v>355</v>
      </c>
      <c r="M94" s="169"/>
    </row>
    <row r="95" spans="1:13" ht="22.5" thickBot="1">
      <c r="A95" s="234"/>
      <c r="B95" s="234"/>
      <c r="C95" s="13" t="s">
        <v>6</v>
      </c>
      <c r="D95" s="234"/>
      <c r="E95" s="116">
        <f t="shared" si="32"/>
        <v>0</v>
      </c>
      <c r="F95" s="79"/>
      <c r="G95" s="79"/>
      <c r="H95" s="79"/>
      <c r="I95" s="79"/>
      <c r="J95" s="79"/>
      <c r="K95" s="243"/>
    </row>
    <row r="96" spans="1:13" ht="15.75" thickBot="1">
      <c r="A96" s="234"/>
      <c r="B96" s="234"/>
      <c r="C96" s="13" t="s">
        <v>34</v>
      </c>
      <c r="D96" s="234"/>
      <c r="E96" s="116">
        <f t="shared" si="32"/>
        <v>0</v>
      </c>
      <c r="F96" s="79"/>
      <c r="G96" s="79"/>
      <c r="H96" s="79"/>
      <c r="I96" s="79"/>
      <c r="J96" s="79"/>
      <c r="K96" s="243"/>
    </row>
    <row r="97" spans="1:13" ht="15.75" thickBot="1">
      <c r="A97" s="234"/>
      <c r="B97" s="234"/>
      <c r="C97" s="13" t="s">
        <v>35</v>
      </c>
      <c r="D97" s="234"/>
      <c r="E97" s="116">
        <f t="shared" si="32"/>
        <v>0</v>
      </c>
      <c r="F97" s="79"/>
      <c r="G97" s="79"/>
      <c r="H97" s="79"/>
      <c r="I97" s="79"/>
      <c r="J97" s="79"/>
      <c r="K97" s="243"/>
    </row>
    <row r="98" spans="1:13" ht="22.5" thickBot="1">
      <c r="A98" s="234"/>
      <c r="B98" s="234"/>
      <c r="C98" s="13" t="s">
        <v>36</v>
      </c>
      <c r="D98" s="234"/>
      <c r="E98" s="116">
        <f t="shared" si="32"/>
        <v>0</v>
      </c>
      <c r="F98" s="79"/>
      <c r="G98" s="79"/>
      <c r="H98" s="79"/>
      <c r="I98" s="79"/>
      <c r="J98" s="79"/>
      <c r="K98" s="243"/>
    </row>
    <row r="99" spans="1:13" ht="22.5" thickBot="1">
      <c r="A99" s="235"/>
      <c r="B99" s="235"/>
      <c r="C99" s="13" t="s">
        <v>182</v>
      </c>
      <c r="D99" s="235"/>
      <c r="E99" s="116">
        <f t="shared" si="32"/>
        <v>28.999499999999998</v>
      </c>
      <c r="F99" s="79">
        <v>9</v>
      </c>
      <c r="G99" s="74">
        <v>9.9994999999999994</v>
      </c>
      <c r="H99" s="74">
        <v>10</v>
      </c>
      <c r="I99" s="79"/>
      <c r="J99" s="79"/>
      <c r="K99" s="244"/>
    </row>
    <row r="100" spans="1:13" s="51" customFormat="1" ht="15.75" customHeight="1" thickBot="1">
      <c r="A100" s="233" t="s">
        <v>56</v>
      </c>
      <c r="B100" s="233" t="s">
        <v>139</v>
      </c>
      <c r="C100" s="53" t="s">
        <v>7</v>
      </c>
      <c r="D100" s="233" t="s">
        <v>183</v>
      </c>
      <c r="E100" s="116">
        <f t="shared" si="32"/>
        <v>30</v>
      </c>
      <c r="F100" s="87">
        <f t="shared" ref="F100" si="54">F101+F102+F103+F104+F105</f>
        <v>0</v>
      </c>
      <c r="G100" s="87">
        <f t="shared" ref="G100" si="55">G101+G102+G103+G104+G105</f>
        <v>10</v>
      </c>
      <c r="H100" s="87">
        <f t="shared" ref="H100" si="56">H101+H102+H103+H104+H105</f>
        <v>20</v>
      </c>
      <c r="I100" s="87">
        <f t="shared" ref="I100" si="57">I101+I102+I103+I104+I105</f>
        <v>0</v>
      </c>
      <c r="J100" s="87">
        <f t="shared" ref="J100" si="58">J101+J102+J103+J104+J105</f>
        <v>0</v>
      </c>
      <c r="K100" s="242" t="s">
        <v>186</v>
      </c>
      <c r="L100" s="146" t="s">
        <v>352</v>
      </c>
      <c r="M100" s="169"/>
    </row>
    <row r="101" spans="1:13" ht="22.5" thickBot="1">
      <c r="A101" s="234"/>
      <c r="B101" s="234"/>
      <c r="C101" s="13" t="s">
        <v>6</v>
      </c>
      <c r="D101" s="234"/>
      <c r="E101" s="116">
        <f t="shared" si="32"/>
        <v>0</v>
      </c>
      <c r="F101" s="79"/>
      <c r="G101" s="79"/>
      <c r="H101" s="79"/>
      <c r="I101" s="79"/>
      <c r="J101" s="79"/>
      <c r="K101" s="243"/>
    </row>
    <row r="102" spans="1:13" ht="15.75" thickBot="1">
      <c r="A102" s="234"/>
      <c r="B102" s="234"/>
      <c r="C102" s="13" t="s">
        <v>34</v>
      </c>
      <c r="D102" s="234"/>
      <c r="E102" s="116">
        <f t="shared" si="32"/>
        <v>0</v>
      </c>
      <c r="F102" s="79"/>
      <c r="G102" s="79"/>
      <c r="H102" s="79"/>
      <c r="I102" s="79"/>
      <c r="J102" s="79"/>
      <c r="K102" s="243"/>
    </row>
    <row r="103" spans="1:13" ht="15.75" thickBot="1">
      <c r="A103" s="234"/>
      <c r="B103" s="234"/>
      <c r="C103" s="13" t="s">
        <v>35</v>
      </c>
      <c r="D103" s="234"/>
      <c r="E103" s="116">
        <f t="shared" si="32"/>
        <v>0</v>
      </c>
      <c r="F103" s="79"/>
      <c r="G103" s="79"/>
      <c r="H103" s="79"/>
      <c r="I103" s="79"/>
      <c r="J103" s="79"/>
      <c r="K103" s="243"/>
    </row>
    <row r="104" spans="1:13" ht="22.5" thickBot="1">
      <c r="A104" s="234"/>
      <c r="B104" s="234"/>
      <c r="C104" s="13" t="s">
        <v>36</v>
      </c>
      <c r="D104" s="234"/>
      <c r="E104" s="116">
        <f t="shared" si="32"/>
        <v>0</v>
      </c>
      <c r="F104" s="79"/>
      <c r="G104" s="79"/>
      <c r="H104" s="79"/>
      <c r="I104" s="79"/>
      <c r="J104" s="79"/>
      <c r="K104" s="243"/>
    </row>
    <row r="105" spans="1:13" ht="22.5" thickBot="1">
      <c r="A105" s="235"/>
      <c r="B105" s="235"/>
      <c r="C105" s="13" t="s">
        <v>182</v>
      </c>
      <c r="D105" s="235"/>
      <c r="E105" s="116">
        <f t="shared" si="32"/>
        <v>30</v>
      </c>
      <c r="F105" s="79">
        <v>0</v>
      </c>
      <c r="G105" s="74">
        <v>10</v>
      </c>
      <c r="H105" s="79">
        <v>20</v>
      </c>
      <c r="I105" s="79"/>
      <c r="J105" s="79"/>
      <c r="K105" s="244"/>
    </row>
    <row r="106" spans="1:13" ht="15.75" customHeight="1" thickBot="1">
      <c r="A106" s="277">
        <v>2</v>
      </c>
      <c r="B106" s="277" t="s">
        <v>140</v>
      </c>
      <c r="C106" s="57" t="s">
        <v>7</v>
      </c>
      <c r="D106" s="46" t="s">
        <v>151</v>
      </c>
      <c r="E106" s="117">
        <f t="shared" si="32"/>
        <v>397.29</v>
      </c>
      <c r="F106" s="118">
        <f>F112+F118+F124+F130+F136</f>
        <v>77.290000000000006</v>
      </c>
      <c r="G106" s="118">
        <f t="shared" ref="G106:J106" si="59">G112+G118+G124+G130+G136</f>
        <v>160</v>
      </c>
      <c r="H106" s="118">
        <f t="shared" si="59"/>
        <v>160</v>
      </c>
      <c r="I106" s="118">
        <f t="shared" si="59"/>
        <v>0</v>
      </c>
      <c r="J106" s="118">
        <f t="shared" si="59"/>
        <v>0</v>
      </c>
      <c r="K106" s="248"/>
    </row>
    <row r="107" spans="1:13" ht="22.5" thickBot="1">
      <c r="A107" s="278"/>
      <c r="B107" s="278"/>
      <c r="C107" s="55" t="s">
        <v>6</v>
      </c>
      <c r="D107" s="44" t="s">
        <v>152</v>
      </c>
      <c r="E107" s="117">
        <f t="shared" si="32"/>
        <v>0</v>
      </c>
      <c r="F107" s="84">
        <f>F113+F119+F125+F131+F137</f>
        <v>0</v>
      </c>
      <c r="G107" s="84">
        <f t="shared" ref="G107:J107" si="60">G113+G119+G125+G131+G137</f>
        <v>0</v>
      </c>
      <c r="H107" s="84">
        <f t="shared" si="60"/>
        <v>0</v>
      </c>
      <c r="I107" s="84">
        <f t="shared" si="60"/>
        <v>0</v>
      </c>
      <c r="J107" s="84">
        <f t="shared" si="60"/>
        <v>0</v>
      </c>
      <c r="K107" s="249"/>
    </row>
    <row r="108" spans="1:13" ht="15.75" thickBot="1">
      <c r="A108" s="278"/>
      <c r="B108" s="278"/>
      <c r="C108" s="55" t="s">
        <v>34</v>
      </c>
      <c r="D108" s="45"/>
      <c r="E108" s="117">
        <f t="shared" si="32"/>
        <v>0</v>
      </c>
      <c r="F108" s="84">
        <f t="shared" ref="F108:J108" si="61">F114+F120+F126+F132+F138</f>
        <v>0</v>
      </c>
      <c r="G108" s="84">
        <f t="shared" si="61"/>
        <v>0</v>
      </c>
      <c r="H108" s="84">
        <f t="shared" si="61"/>
        <v>0</v>
      </c>
      <c r="I108" s="84">
        <f t="shared" si="61"/>
        <v>0</v>
      </c>
      <c r="J108" s="84">
        <f t="shared" si="61"/>
        <v>0</v>
      </c>
      <c r="K108" s="249"/>
    </row>
    <row r="109" spans="1:13" ht="15.75" thickBot="1">
      <c r="A109" s="278"/>
      <c r="B109" s="278"/>
      <c r="C109" s="55" t="s">
        <v>35</v>
      </c>
      <c r="D109" s="45"/>
      <c r="E109" s="117">
        <f t="shared" si="32"/>
        <v>0</v>
      </c>
      <c r="F109" s="84">
        <f t="shared" ref="F109:J109" si="62">F115+F121+F127+F133+F139</f>
        <v>0</v>
      </c>
      <c r="G109" s="84">
        <f t="shared" si="62"/>
        <v>0</v>
      </c>
      <c r="H109" s="84">
        <f t="shared" si="62"/>
        <v>0</v>
      </c>
      <c r="I109" s="84">
        <f t="shared" si="62"/>
        <v>0</v>
      </c>
      <c r="J109" s="84">
        <f t="shared" si="62"/>
        <v>0</v>
      </c>
      <c r="K109" s="249"/>
    </row>
    <row r="110" spans="1:13" ht="22.5" thickBot="1">
      <c r="A110" s="278"/>
      <c r="B110" s="278"/>
      <c r="C110" s="55" t="s">
        <v>36</v>
      </c>
      <c r="D110" s="45"/>
      <c r="E110" s="117">
        <f t="shared" si="32"/>
        <v>0</v>
      </c>
      <c r="F110" s="84">
        <f t="shared" ref="F110:J110" si="63">F116+F122+F128+F134+F140</f>
        <v>0</v>
      </c>
      <c r="G110" s="84">
        <f t="shared" si="63"/>
        <v>0</v>
      </c>
      <c r="H110" s="84">
        <f t="shared" si="63"/>
        <v>0</v>
      </c>
      <c r="I110" s="84">
        <f t="shared" si="63"/>
        <v>0</v>
      </c>
      <c r="J110" s="84">
        <f t="shared" si="63"/>
        <v>0</v>
      </c>
      <c r="K110" s="249"/>
    </row>
    <row r="111" spans="1:13" ht="22.5" thickBot="1">
      <c r="A111" s="279"/>
      <c r="B111" s="279"/>
      <c r="C111" s="56" t="s">
        <v>182</v>
      </c>
      <c r="D111" s="47"/>
      <c r="E111" s="117">
        <f t="shared" si="32"/>
        <v>397.29</v>
      </c>
      <c r="F111" s="86">
        <f t="shared" ref="F111:J111" si="64">F117+F123+F129+F135+F141</f>
        <v>77.290000000000006</v>
      </c>
      <c r="G111" s="84">
        <f t="shared" si="64"/>
        <v>160</v>
      </c>
      <c r="H111" s="84">
        <f t="shared" si="64"/>
        <v>160</v>
      </c>
      <c r="I111" s="84">
        <f t="shared" si="64"/>
        <v>0</v>
      </c>
      <c r="J111" s="84">
        <f t="shared" si="64"/>
        <v>0</v>
      </c>
      <c r="K111" s="250"/>
    </row>
    <row r="112" spans="1:13" s="51" customFormat="1" ht="15.75" customHeight="1" thickBot="1">
      <c r="A112" s="233" t="s">
        <v>20</v>
      </c>
      <c r="B112" s="233" t="s">
        <v>141</v>
      </c>
      <c r="C112" s="53" t="s">
        <v>7</v>
      </c>
      <c r="D112" s="233" t="s">
        <v>183</v>
      </c>
      <c r="E112" s="116">
        <f t="shared" si="32"/>
        <v>0</v>
      </c>
      <c r="F112" s="87">
        <f t="shared" ref="F112" si="65">F113+F114+F115+F116+F117</f>
        <v>0</v>
      </c>
      <c r="G112" s="87">
        <f t="shared" ref="G112" si="66">G113+G114+G115+G116+G117</f>
        <v>0</v>
      </c>
      <c r="H112" s="87">
        <f t="shared" ref="H112" si="67">H113+H114+H115+H116+H117</f>
        <v>0</v>
      </c>
      <c r="I112" s="87">
        <f t="shared" ref="I112" si="68">I113+I114+I115+I116+I117</f>
        <v>0</v>
      </c>
      <c r="J112" s="87">
        <f t="shared" ref="J112" si="69">J113+J114+J115+J116+J117</f>
        <v>0</v>
      </c>
      <c r="K112" s="242" t="s">
        <v>8</v>
      </c>
      <c r="L112" s="148"/>
      <c r="M112" s="169"/>
    </row>
    <row r="113" spans="1:12" ht="22.5" thickBot="1">
      <c r="A113" s="234"/>
      <c r="B113" s="234"/>
      <c r="C113" s="13" t="s">
        <v>6</v>
      </c>
      <c r="D113" s="234"/>
      <c r="E113" s="116">
        <f t="shared" si="32"/>
        <v>0</v>
      </c>
      <c r="F113" s="79"/>
      <c r="G113" s="79"/>
      <c r="H113" s="79"/>
      <c r="I113" s="79"/>
      <c r="J113" s="79"/>
      <c r="K113" s="243"/>
    </row>
    <row r="114" spans="1:12" ht="15.75" thickBot="1">
      <c r="A114" s="234"/>
      <c r="B114" s="234"/>
      <c r="C114" s="13" t="s">
        <v>34</v>
      </c>
      <c r="D114" s="234"/>
      <c r="E114" s="116">
        <f t="shared" si="32"/>
        <v>0</v>
      </c>
      <c r="F114" s="79"/>
      <c r="G114" s="79"/>
      <c r="H114" s="79"/>
      <c r="I114" s="79"/>
      <c r="J114" s="79"/>
      <c r="K114" s="243"/>
    </row>
    <row r="115" spans="1:12" ht="15.75" thickBot="1">
      <c r="A115" s="234"/>
      <c r="B115" s="234"/>
      <c r="C115" s="13" t="s">
        <v>35</v>
      </c>
      <c r="D115" s="234"/>
      <c r="E115" s="116">
        <f t="shared" si="32"/>
        <v>0</v>
      </c>
      <c r="F115" s="79"/>
      <c r="G115" s="79"/>
      <c r="H115" s="79"/>
      <c r="I115" s="79"/>
      <c r="J115" s="79"/>
      <c r="K115" s="243"/>
    </row>
    <row r="116" spans="1:12" ht="22.5" thickBot="1">
      <c r="A116" s="234"/>
      <c r="B116" s="234"/>
      <c r="C116" s="13" t="s">
        <v>36</v>
      </c>
      <c r="D116" s="234"/>
      <c r="E116" s="116">
        <f t="shared" si="32"/>
        <v>0</v>
      </c>
      <c r="F116" s="79"/>
      <c r="G116" s="79"/>
      <c r="H116" s="79"/>
      <c r="I116" s="79"/>
      <c r="J116" s="79"/>
      <c r="K116" s="243"/>
    </row>
    <row r="117" spans="1:12" ht="22.5" thickBot="1">
      <c r="A117" s="235"/>
      <c r="B117" s="235"/>
      <c r="C117" s="13" t="s">
        <v>182</v>
      </c>
      <c r="D117" s="235"/>
      <c r="E117" s="116">
        <f t="shared" si="32"/>
        <v>0</v>
      </c>
      <c r="F117" s="79"/>
      <c r="G117" s="79"/>
      <c r="H117" s="79"/>
      <c r="I117" s="79"/>
      <c r="J117" s="79"/>
      <c r="K117" s="244"/>
    </row>
    <row r="118" spans="1:12" ht="15.75" customHeight="1" thickBot="1">
      <c r="A118" s="233" t="s">
        <v>21</v>
      </c>
      <c r="B118" s="233" t="s">
        <v>142</v>
      </c>
      <c r="C118" s="54" t="s">
        <v>7</v>
      </c>
      <c r="D118" s="233" t="s">
        <v>183</v>
      </c>
      <c r="E118" s="116">
        <f t="shared" si="32"/>
        <v>0</v>
      </c>
      <c r="F118" s="76">
        <f t="shared" ref="F118" si="70">F119+F120+F121+F122+F123</f>
        <v>0</v>
      </c>
      <c r="G118" s="76">
        <f t="shared" ref="G118" si="71">G119+G120+G121+G122+G123</f>
        <v>0</v>
      </c>
      <c r="H118" s="76">
        <f t="shared" ref="H118" si="72">H119+H120+H121+H122+H123</f>
        <v>0</v>
      </c>
      <c r="I118" s="76">
        <f t="shared" ref="I118" si="73">I119+I120+I121+I122+I123</f>
        <v>0</v>
      </c>
      <c r="J118" s="76">
        <f t="shared" ref="J118" si="74">J119+J120+J121+J122+J123</f>
        <v>0</v>
      </c>
      <c r="K118" s="242" t="s">
        <v>8</v>
      </c>
    </row>
    <row r="119" spans="1:12" ht="22.5" thickBot="1">
      <c r="A119" s="234"/>
      <c r="B119" s="234"/>
      <c r="C119" s="13" t="s">
        <v>6</v>
      </c>
      <c r="D119" s="234"/>
      <c r="E119" s="116">
        <f t="shared" si="32"/>
        <v>0</v>
      </c>
      <c r="F119" s="79"/>
      <c r="G119" s="79"/>
      <c r="H119" s="79"/>
      <c r="I119" s="79"/>
      <c r="J119" s="79"/>
      <c r="K119" s="243"/>
    </row>
    <row r="120" spans="1:12" ht="15.75" thickBot="1">
      <c r="A120" s="234"/>
      <c r="B120" s="234"/>
      <c r="C120" s="13" t="s">
        <v>34</v>
      </c>
      <c r="D120" s="234"/>
      <c r="E120" s="116">
        <f t="shared" si="32"/>
        <v>0</v>
      </c>
      <c r="F120" s="79"/>
      <c r="G120" s="79"/>
      <c r="H120" s="79"/>
      <c r="I120" s="79"/>
      <c r="J120" s="79"/>
      <c r="K120" s="243"/>
    </row>
    <row r="121" spans="1:12" ht="15.75" thickBot="1">
      <c r="A121" s="234"/>
      <c r="B121" s="234"/>
      <c r="C121" s="13" t="s">
        <v>35</v>
      </c>
      <c r="D121" s="234"/>
      <c r="E121" s="116">
        <f t="shared" si="32"/>
        <v>0</v>
      </c>
      <c r="F121" s="79"/>
      <c r="G121" s="79"/>
      <c r="H121" s="79"/>
      <c r="I121" s="79"/>
      <c r="J121" s="79"/>
      <c r="K121" s="243"/>
    </row>
    <row r="122" spans="1:12" ht="22.5" thickBot="1">
      <c r="A122" s="234"/>
      <c r="B122" s="234"/>
      <c r="C122" s="13" t="s">
        <v>36</v>
      </c>
      <c r="D122" s="234"/>
      <c r="E122" s="116">
        <f t="shared" si="32"/>
        <v>0</v>
      </c>
      <c r="F122" s="79"/>
      <c r="G122" s="79"/>
      <c r="H122" s="79"/>
      <c r="I122" s="79"/>
      <c r="J122" s="79"/>
      <c r="K122" s="243"/>
    </row>
    <row r="123" spans="1:12" ht="22.5" thickBot="1">
      <c r="A123" s="235"/>
      <c r="B123" s="235"/>
      <c r="C123" s="13" t="s">
        <v>182</v>
      </c>
      <c r="D123" s="235"/>
      <c r="E123" s="116">
        <f t="shared" si="32"/>
        <v>0</v>
      </c>
      <c r="F123" s="79"/>
      <c r="G123" s="79"/>
      <c r="H123" s="79"/>
      <c r="I123" s="79"/>
      <c r="J123" s="79"/>
      <c r="K123" s="244"/>
    </row>
    <row r="124" spans="1:12" ht="15.75" customHeight="1" thickBot="1">
      <c r="A124" s="233" t="s">
        <v>22</v>
      </c>
      <c r="B124" s="233" t="s">
        <v>159</v>
      </c>
      <c r="C124" s="54" t="s">
        <v>7</v>
      </c>
      <c r="D124" s="233" t="s">
        <v>183</v>
      </c>
      <c r="E124" s="116">
        <f t="shared" si="32"/>
        <v>367.29</v>
      </c>
      <c r="F124" s="76">
        <f t="shared" ref="F124" si="75">F125+F126+F127+F128+F129</f>
        <v>67.290000000000006</v>
      </c>
      <c r="G124" s="76">
        <f t="shared" ref="G124" si="76">G125+G126+G127+G128+G129</f>
        <v>150</v>
      </c>
      <c r="H124" s="76">
        <f t="shared" ref="H124" si="77">H125+H126+H127+H128+H129</f>
        <v>150</v>
      </c>
      <c r="I124" s="76">
        <f t="shared" ref="I124" si="78">I125+I126+I127+I128+I129</f>
        <v>0</v>
      </c>
      <c r="J124" s="79">
        <f t="shared" ref="J124" si="79">J125+J126+J127+J128+J129</f>
        <v>0</v>
      </c>
      <c r="K124" s="242" t="s">
        <v>8</v>
      </c>
      <c r="L124" s="147" t="s">
        <v>350</v>
      </c>
    </row>
    <row r="125" spans="1:12" ht="22.5" thickBot="1">
      <c r="A125" s="234"/>
      <c r="B125" s="234"/>
      <c r="C125" s="13" t="s">
        <v>6</v>
      </c>
      <c r="D125" s="234"/>
      <c r="E125" s="116">
        <f t="shared" si="32"/>
        <v>0</v>
      </c>
      <c r="F125" s="79"/>
      <c r="G125" s="79"/>
      <c r="H125" s="79"/>
      <c r="I125" s="79"/>
      <c r="J125" s="79"/>
      <c r="K125" s="243"/>
    </row>
    <row r="126" spans="1:12" ht="15.75" thickBot="1">
      <c r="A126" s="234"/>
      <c r="B126" s="234"/>
      <c r="C126" s="13" t="s">
        <v>34</v>
      </c>
      <c r="D126" s="234"/>
      <c r="E126" s="116">
        <f t="shared" si="32"/>
        <v>0</v>
      </c>
      <c r="F126" s="79"/>
      <c r="G126" s="79"/>
      <c r="H126" s="79"/>
      <c r="I126" s="79"/>
      <c r="J126" s="79"/>
      <c r="K126" s="243"/>
    </row>
    <row r="127" spans="1:12" ht="15.75" thickBot="1">
      <c r="A127" s="234"/>
      <c r="B127" s="234"/>
      <c r="C127" s="13" t="s">
        <v>35</v>
      </c>
      <c r="D127" s="234"/>
      <c r="E127" s="116">
        <f t="shared" si="32"/>
        <v>0</v>
      </c>
      <c r="F127" s="79"/>
      <c r="G127" s="79"/>
      <c r="H127" s="79"/>
      <c r="I127" s="79"/>
      <c r="J127" s="79"/>
      <c r="K127" s="243"/>
    </row>
    <row r="128" spans="1:12" ht="22.5" thickBot="1">
      <c r="A128" s="234"/>
      <c r="B128" s="234"/>
      <c r="C128" s="13" t="s">
        <v>36</v>
      </c>
      <c r="D128" s="234"/>
      <c r="E128" s="116">
        <f t="shared" si="32"/>
        <v>0</v>
      </c>
      <c r="F128" s="79"/>
      <c r="G128" s="79"/>
      <c r="H128" s="79"/>
      <c r="I128" s="79"/>
      <c r="J128" s="79"/>
      <c r="K128" s="243"/>
    </row>
    <row r="129" spans="1:12" ht="22.5" thickBot="1">
      <c r="A129" s="235"/>
      <c r="B129" s="235"/>
      <c r="C129" s="13" t="s">
        <v>182</v>
      </c>
      <c r="D129" s="235"/>
      <c r="E129" s="116">
        <f t="shared" si="32"/>
        <v>367.29</v>
      </c>
      <c r="F129" s="79">
        <v>67.290000000000006</v>
      </c>
      <c r="G129" s="74">
        <f>104.31+8.2+37.49</f>
        <v>150</v>
      </c>
      <c r="H129" s="79">
        <v>150</v>
      </c>
      <c r="I129" s="79"/>
      <c r="J129" s="79"/>
      <c r="K129" s="244"/>
    </row>
    <row r="130" spans="1:12" ht="15" customHeight="1" thickBot="1">
      <c r="A130" s="233" t="s">
        <v>110</v>
      </c>
      <c r="B130" s="233" t="s">
        <v>143</v>
      </c>
      <c r="C130" s="54" t="s">
        <v>7</v>
      </c>
      <c r="D130" s="233" t="s">
        <v>183</v>
      </c>
      <c r="E130" s="116">
        <f t="shared" si="32"/>
        <v>30</v>
      </c>
      <c r="F130" s="76">
        <f t="shared" ref="F130" si="80">F131+F132+F133+F134+F135</f>
        <v>10</v>
      </c>
      <c r="G130" s="76">
        <f t="shared" ref="G130" si="81">G131+G132+G133+G134+G135</f>
        <v>10</v>
      </c>
      <c r="H130" s="76">
        <f t="shared" ref="H130" si="82">H131+H132+H133+H134+H135</f>
        <v>10</v>
      </c>
      <c r="I130" s="76">
        <f t="shared" ref="I130" si="83">I131+I132+I133+I134+I135</f>
        <v>0</v>
      </c>
      <c r="J130" s="76">
        <f t="shared" ref="J130" si="84">J131+J132+J133+J134+J135</f>
        <v>0</v>
      </c>
      <c r="K130" s="242" t="s">
        <v>8</v>
      </c>
      <c r="L130" s="147" t="s">
        <v>351</v>
      </c>
    </row>
    <row r="131" spans="1:12" ht="22.5" thickBot="1">
      <c r="A131" s="234"/>
      <c r="B131" s="234"/>
      <c r="C131" s="13" t="s">
        <v>6</v>
      </c>
      <c r="D131" s="234"/>
      <c r="E131" s="116">
        <f t="shared" si="32"/>
        <v>0</v>
      </c>
      <c r="F131" s="79"/>
      <c r="G131" s="79"/>
      <c r="H131" s="79"/>
      <c r="I131" s="79"/>
      <c r="J131" s="79"/>
      <c r="K131" s="243"/>
    </row>
    <row r="132" spans="1:12" ht="15.75" thickBot="1">
      <c r="A132" s="234"/>
      <c r="B132" s="234"/>
      <c r="C132" s="13" t="s">
        <v>34</v>
      </c>
      <c r="D132" s="234"/>
      <c r="E132" s="116">
        <f t="shared" si="32"/>
        <v>0</v>
      </c>
      <c r="F132" s="79"/>
      <c r="G132" s="79"/>
      <c r="H132" s="79"/>
      <c r="I132" s="79"/>
      <c r="J132" s="79"/>
      <c r="K132" s="243"/>
    </row>
    <row r="133" spans="1:12" ht="15.75" thickBot="1">
      <c r="A133" s="234"/>
      <c r="B133" s="234"/>
      <c r="C133" s="13" t="s">
        <v>35</v>
      </c>
      <c r="D133" s="234"/>
      <c r="E133" s="116">
        <f t="shared" si="32"/>
        <v>0</v>
      </c>
      <c r="F133" s="79"/>
      <c r="G133" s="79"/>
      <c r="H133" s="79"/>
      <c r="I133" s="79"/>
      <c r="J133" s="79"/>
      <c r="K133" s="243"/>
    </row>
    <row r="134" spans="1:12" ht="22.5" thickBot="1">
      <c r="A134" s="234"/>
      <c r="B134" s="234"/>
      <c r="C134" s="13" t="s">
        <v>36</v>
      </c>
      <c r="D134" s="234"/>
      <c r="E134" s="116">
        <f t="shared" si="32"/>
        <v>0</v>
      </c>
      <c r="F134" s="79"/>
      <c r="G134" s="79"/>
      <c r="H134" s="79"/>
      <c r="I134" s="79"/>
      <c r="J134" s="79"/>
      <c r="K134" s="243"/>
    </row>
    <row r="135" spans="1:12" ht="22.5" thickBot="1">
      <c r="A135" s="235"/>
      <c r="B135" s="235"/>
      <c r="C135" s="13" t="s">
        <v>182</v>
      </c>
      <c r="D135" s="235"/>
      <c r="E135" s="116">
        <f t="shared" ref="E135:E222" si="85">F135+G135+H135</f>
        <v>30</v>
      </c>
      <c r="F135" s="79">
        <v>10</v>
      </c>
      <c r="G135" s="74">
        <v>10</v>
      </c>
      <c r="H135" s="79">
        <v>10</v>
      </c>
      <c r="I135" s="79"/>
      <c r="J135" s="79"/>
      <c r="K135" s="244"/>
    </row>
    <row r="136" spans="1:12" ht="15.75" customHeight="1" thickBot="1">
      <c r="A136" s="233" t="s">
        <v>113</v>
      </c>
      <c r="B136" s="233" t="s">
        <v>144</v>
      </c>
      <c r="C136" s="54" t="s">
        <v>7</v>
      </c>
      <c r="D136" s="233" t="s">
        <v>183</v>
      </c>
      <c r="E136" s="116">
        <f t="shared" si="85"/>
        <v>0</v>
      </c>
      <c r="F136" s="76">
        <f t="shared" ref="F136" si="86">F137+F138+F139+F140+F141</f>
        <v>0</v>
      </c>
      <c r="G136" s="76">
        <f t="shared" ref="G136" si="87">G137+G138+G139+G140+G141</f>
        <v>0</v>
      </c>
      <c r="H136" s="76">
        <f t="shared" ref="H136" si="88">H137+H138+H139+H140+H141</f>
        <v>0</v>
      </c>
      <c r="I136" s="76">
        <f t="shared" ref="I136" si="89">I137+I138+I139+I140+I141</f>
        <v>0</v>
      </c>
      <c r="J136" s="76">
        <f t="shared" ref="J136" si="90">J137+J138+J139+J140+J141</f>
        <v>0</v>
      </c>
      <c r="K136" s="242" t="s">
        <v>8</v>
      </c>
    </row>
    <row r="137" spans="1:12" ht="22.5" thickBot="1">
      <c r="A137" s="234"/>
      <c r="B137" s="234"/>
      <c r="C137" s="13" t="s">
        <v>6</v>
      </c>
      <c r="D137" s="234"/>
      <c r="E137" s="116">
        <f t="shared" si="85"/>
        <v>0</v>
      </c>
      <c r="F137" s="79"/>
      <c r="G137" s="79"/>
      <c r="H137" s="79"/>
      <c r="I137" s="79"/>
      <c r="J137" s="79"/>
      <c r="K137" s="243"/>
    </row>
    <row r="138" spans="1:12" ht="15.75" thickBot="1">
      <c r="A138" s="234"/>
      <c r="B138" s="234"/>
      <c r="C138" s="13" t="s">
        <v>34</v>
      </c>
      <c r="D138" s="234"/>
      <c r="E138" s="116">
        <f t="shared" si="85"/>
        <v>0</v>
      </c>
      <c r="F138" s="79"/>
      <c r="G138" s="79"/>
      <c r="H138" s="79"/>
      <c r="I138" s="79"/>
      <c r="J138" s="79"/>
      <c r="K138" s="243"/>
    </row>
    <row r="139" spans="1:12" ht="15.75" thickBot="1">
      <c r="A139" s="234"/>
      <c r="B139" s="234"/>
      <c r="C139" s="13" t="s">
        <v>35</v>
      </c>
      <c r="D139" s="234"/>
      <c r="E139" s="116">
        <f t="shared" si="85"/>
        <v>0</v>
      </c>
      <c r="F139" s="79"/>
      <c r="G139" s="79"/>
      <c r="H139" s="79"/>
      <c r="I139" s="79"/>
      <c r="J139" s="79"/>
      <c r="K139" s="243"/>
    </row>
    <row r="140" spans="1:12" ht="22.5" thickBot="1">
      <c r="A140" s="234"/>
      <c r="B140" s="234"/>
      <c r="C140" s="13" t="s">
        <v>36</v>
      </c>
      <c r="D140" s="234"/>
      <c r="E140" s="116">
        <f t="shared" si="85"/>
        <v>0</v>
      </c>
      <c r="F140" s="79"/>
      <c r="G140" s="79"/>
      <c r="H140" s="79"/>
      <c r="I140" s="79"/>
      <c r="J140" s="79"/>
      <c r="K140" s="243"/>
    </row>
    <row r="141" spans="1:12" ht="22.5" thickBot="1">
      <c r="A141" s="235"/>
      <c r="B141" s="235"/>
      <c r="C141" s="13" t="s">
        <v>182</v>
      </c>
      <c r="D141" s="235"/>
      <c r="E141" s="116">
        <f t="shared" si="85"/>
        <v>0</v>
      </c>
      <c r="F141" s="79">
        <v>0</v>
      </c>
      <c r="G141" s="79">
        <v>0</v>
      </c>
      <c r="H141" s="79">
        <v>0</v>
      </c>
      <c r="I141" s="79"/>
      <c r="J141" s="79"/>
      <c r="K141" s="244"/>
    </row>
    <row r="142" spans="1:12" ht="15.75" customHeight="1" thickBot="1">
      <c r="A142" s="280" t="s">
        <v>2</v>
      </c>
      <c r="B142" s="280" t="s">
        <v>393</v>
      </c>
      <c r="C142" s="57" t="s">
        <v>7</v>
      </c>
      <c r="D142" s="46" t="s">
        <v>151</v>
      </c>
      <c r="E142" s="117">
        <f t="shared" si="85"/>
        <v>56428.045870000002</v>
      </c>
      <c r="F142" s="118">
        <f>F148+F154+F190+F196+F202+F208+F214+F220+F226+F232+F238+F244+F250+F256+F160+F166+F172+F262</f>
        <v>17559.382579999998</v>
      </c>
      <c r="G142" s="118">
        <f t="shared" ref="G142:J142" si="91">G148+G154+G190+G196+G202+G208+G214+G220+G226+G232+G238+G244+G250+G256+G160+G166+G172+G262</f>
        <v>20813.200850000001</v>
      </c>
      <c r="H142" s="118">
        <f>H148+H154+H190+H196+H202+H208+H214+H220+H226+H232+H238+H244+H250+H256+H160+H166+H172+H262+H178+H184</f>
        <v>18055.462440000003</v>
      </c>
      <c r="I142" s="118">
        <f t="shared" si="91"/>
        <v>0</v>
      </c>
      <c r="J142" s="118">
        <f t="shared" si="91"/>
        <v>0</v>
      </c>
      <c r="K142" s="248"/>
    </row>
    <row r="143" spans="1:12" ht="22.5" thickBot="1">
      <c r="A143" s="281"/>
      <c r="B143" s="281"/>
      <c r="C143" s="55" t="s">
        <v>6</v>
      </c>
      <c r="D143" s="44" t="s">
        <v>152</v>
      </c>
      <c r="E143" s="117">
        <f t="shared" si="85"/>
        <v>0</v>
      </c>
      <c r="F143" s="122">
        <f t="shared" ref="F143:J143" si="92">F149+F155+F191+F197+F203+F209+F215+F221+F227+F233+F239+F245+F251+F257+F161+F167+F173+F263</f>
        <v>0</v>
      </c>
      <c r="G143" s="122">
        <f t="shared" si="92"/>
        <v>0</v>
      </c>
      <c r="H143" s="122">
        <f t="shared" si="92"/>
        <v>0</v>
      </c>
      <c r="I143" s="122">
        <f t="shared" si="92"/>
        <v>0</v>
      </c>
      <c r="J143" s="122">
        <f t="shared" si="92"/>
        <v>0</v>
      </c>
      <c r="K143" s="249"/>
    </row>
    <row r="144" spans="1:12" ht="15.75" thickBot="1">
      <c r="A144" s="281"/>
      <c r="B144" s="281"/>
      <c r="C144" s="55" t="s">
        <v>34</v>
      </c>
      <c r="D144" s="45"/>
      <c r="E144" s="117">
        <f>F144+G144+H144</f>
        <v>10365.912629999999</v>
      </c>
      <c r="F144" s="122">
        <f t="shared" ref="F144:J144" si="93">F150+F156+F192+F198+F204+F210+F216+F222+F228+F234+F240+F246+F252+F258+F162+F168+F174+F264</f>
        <v>4648.2873999999993</v>
      </c>
      <c r="G144" s="122">
        <f t="shared" si="93"/>
        <v>2582.3000000000002</v>
      </c>
      <c r="H144" s="122">
        <f t="shared" si="93"/>
        <v>3135.3252299999999</v>
      </c>
      <c r="I144" s="122">
        <f t="shared" si="93"/>
        <v>0</v>
      </c>
      <c r="J144" s="122">
        <f t="shared" si="93"/>
        <v>0</v>
      </c>
      <c r="K144" s="249"/>
    </row>
    <row r="145" spans="1:15" ht="15.75" thickBot="1">
      <c r="A145" s="281"/>
      <c r="B145" s="281"/>
      <c r="C145" s="55" t="s">
        <v>35</v>
      </c>
      <c r="D145" s="45"/>
      <c r="E145" s="117">
        <f t="shared" si="85"/>
        <v>4399.3207899999998</v>
      </c>
      <c r="F145" s="122">
        <f t="shared" ref="F145:J145" si="94">F151+F157+F193+F199+F205+F211+F217+F223+F229+F235+F241+F247+F253+F259+F163+F169+F175+F265</f>
        <v>898.10455999999999</v>
      </c>
      <c r="G145" s="122">
        <f t="shared" si="94"/>
        <v>3501.21623</v>
      </c>
      <c r="H145" s="122">
        <f t="shared" si="94"/>
        <v>0</v>
      </c>
      <c r="I145" s="122">
        <f t="shared" si="94"/>
        <v>0</v>
      </c>
      <c r="J145" s="122">
        <f t="shared" si="94"/>
        <v>0</v>
      </c>
      <c r="K145" s="249"/>
    </row>
    <row r="146" spans="1:15" ht="22.5" thickBot="1">
      <c r="A146" s="281"/>
      <c r="B146" s="281"/>
      <c r="C146" s="55" t="s">
        <v>36</v>
      </c>
      <c r="D146" s="45"/>
      <c r="E146" s="117">
        <f t="shared" si="85"/>
        <v>0</v>
      </c>
      <c r="F146" s="122">
        <f t="shared" ref="F146:J146" si="95">F152+F158+F194+F200+F206+F212+F218+F224+F230+F236+F242+F248+F254+F260+F164+F170+F176+F266</f>
        <v>0</v>
      </c>
      <c r="G146" s="122">
        <f t="shared" si="95"/>
        <v>0</v>
      </c>
      <c r="H146" s="122">
        <f t="shared" si="95"/>
        <v>0</v>
      </c>
      <c r="I146" s="122">
        <f t="shared" si="95"/>
        <v>0</v>
      </c>
      <c r="J146" s="122">
        <f t="shared" si="95"/>
        <v>0</v>
      </c>
      <c r="K146" s="249"/>
      <c r="M146" s="170" t="s">
        <v>218</v>
      </c>
      <c r="N146">
        <f>F148+F154+F160+F166+F172</f>
        <v>5722.4993299999996</v>
      </c>
    </row>
    <row r="147" spans="1:15" ht="22.5" thickBot="1">
      <c r="A147" s="282"/>
      <c r="B147" s="282"/>
      <c r="C147" s="56" t="s">
        <v>182</v>
      </c>
      <c r="D147" s="47"/>
      <c r="E147" s="117">
        <f t="shared" si="85"/>
        <v>41244.69745</v>
      </c>
      <c r="F147" s="122">
        <f t="shared" ref="F147:J147" si="96">F153+F159+F195+F201+F207+F213+F219+F225+F231+F237+F243+F249+F255+F261+F165+F171+F177+F267</f>
        <v>12012.990619999999</v>
      </c>
      <c r="G147" s="122">
        <f t="shared" si="96"/>
        <v>14729.684620000002</v>
      </c>
      <c r="H147" s="122">
        <f t="shared" si="96"/>
        <v>14502.022210000001</v>
      </c>
      <c r="I147" s="122">
        <f t="shared" si="96"/>
        <v>0</v>
      </c>
      <c r="J147" s="122">
        <f t="shared" si="96"/>
        <v>0</v>
      </c>
      <c r="K147" s="250"/>
    </row>
    <row r="148" spans="1:15" ht="15.75" customHeight="1" thickBot="1">
      <c r="A148" s="239" t="s">
        <v>224</v>
      </c>
      <c r="B148" s="233" t="s">
        <v>197</v>
      </c>
      <c r="C148" s="54" t="s">
        <v>7</v>
      </c>
      <c r="D148" s="233" t="s">
        <v>183</v>
      </c>
      <c r="E148" s="116">
        <f t="shared" si="85"/>
        <v>5068.2126900000003</v>
      </c>
      <c r="F148" s="52">
        <f t="shared" ref="F148" si="97">F149+F150+F151+F152+F153</f>
        <v>958.47</v>
      </c>
      <c r="G148" s="87">
        <f t="shared" ref="G148" si="98">G149+G150+G151+G152+G153</f>
        <v>2109.7426900000005</v>
      </c>
      <c r="H148" s="76">
        <v>2000</v>
      </c>
      <c r="I148" s="52">
        <f t="shared" ref="I148" si="99">I149+I150+I151+I152+I153</f>
        <v>0</v>
      </c>
      <c r="J148" s="52">
        <f t="shared" ref="J148" si="100">J149+J150+J151+J152+J153</f>
        <v>0</v>
      </c>
      <c r="K148" s="242" t="s">
        <v>8</v>
      </c>
      <c r="L148" s="147" t="s">
        <v>370</v>
      </c>
      <c r="O148" s="89"/>
    </row>
    <row r="149" spans="1:15" ht="22.5" thickBot="1">
      <c r="A149" s="240"/>
      <c r="B149" s="234"/>
      <c r="C149" s="13" t="s">
        <v>6</v>
      </c>
      <c r="D149" s="234"/>
      <c r="E149" s="116">
        <f t="shared" si="85"/>
        <v>0</v>
      </c>
      <c r="F149" s="48"/>
      <c r="G149" s="48"/>
      <c r="H149" s="79"/>
      <c r="I149" s="48"/>
      <c r="J149" s="48"/>
      <c r="K149" s="243"/>
    </row>
    <row r="150" spans="1:15" ht="15.75" thickBot="1">
      <c r="A150" s="240"/>
      <c r="B150" s="234"/>
      <c r="C150" s="13" t="s">
        <v>34</v>
      </c>
      <c r="D150" s="234"/>
      <c r="E150" s="116">
        <f t="shared" si="85"/>
        <v>0</v>
      </c>
      <c r="F150" s="48"/>
      <c r="G150" s="48"/>
      <c r="H150" s="79"/>
      <c r="I150" s="48"/>
      <c r="J150" s="48"/>
      <c r="K150" s="243"/>
    </row>
    <row r="151" spans="1:15" ht="15.75" thickBot="1">
      <c r="A151" s="240"/>
      <c r="B151" s="234"/>
      <c r="C151" s="13" t="s">
        <v>35</v>
      </c>
      <c r="D151" s="234"/>
      <c r="E151" s="116">
        <f t="shared" si="85"/>
        <v>0</v>
      </c>
      <c r="F151" s="48"/>
      <c r="G151" s="48"/>
      <c r="H151" s="79"/>
      <c r="I151" s="48"/>
      <c r="J151" s="48"/>
      <c r="K151" s="243"/>
    </row>
    <row r="152" spans="1:15" ht="22.5" thickBot="1">
      <c r="A152" s="240"/>
      <c r="B152" s="234"/>
      <c r="C152" s="13" t="s">
        <v>36</v>
      </c>
      <c r="D152" s="234"/>
      <c r="E152" s="116">
        <f t="shared" si="85"/>
        <v>0</v>
      </c>
      <c r="F152" s="48"/>
      <c r="G152" s="48"/>
      <c r="H152" s="79"/>
      <c r="I152" s="48"/>
      <c r="J152" s="48"/>
      <c r="K152" s="243"/>
    </row>
    <row r="153" spans="1:15" ht="22.5" thickBot="1">
      <c r="A153" s="241"/>
      <c r="B153" s="235"/>
      <c r="C153" s="13" t="s">
        <v>182</v>
      </c>
      <c r="D153" s="235"/>
      <c r="E153" s="116">
        <f t="shared" si="85"/>
        <v>5068.2126900000003</v>
      </c>
      <c r="F153" s="67">
        <v>958.47</v>
      </c>
      <c r="G153" s="74">
        <f>1297.04269+462.7+289.845+60.155</f>
        <v>2109.7426900000005</v>
      </c>
      <c r="H153" s="79">
        <v>2000</v>
      </c>
      <c r="I153" s="48"/>
      <c r="J153" s="48"/>
      <c r="K153" s="244"/>
    </row>
    <row r="154" spans="1:15" ht="15.75" customHeight="1" thickBot="1">
      <c r="A154" s="239" t="s">
        <v>306</v>
      </c>
      <c r="B154" s="233" t="s">
        <v>146</v>
      </c>
      <c r="C154" s="54" t="s">
        <v>7</v>
      </c>
      <c r="D154" s="233" t="s">
        <v>183</v>
      </c>
      <c r="E154" s="65">
        <f t="shared" si="85"/>
        <v>842.13</v>
      </c>
      <c r="F154" s="52">
        <f t="shared" ref="F154" si="101">F155+F156+F157+F158+F159</f>
        <v>192.13</v>
      </c>
      <c r="G154" s="87">
        <f t="shared" ref="G154" si="102">G155+G156+G157+G158+G159</f>
        <v>100</v>
      </c>
      <c r="H154" s="76">
        <v>550</v>
      </c>
      <c r="I154" s="52">
        <f t="shared" ref="I154" si="103">I155+I156+I157+I158+I159</f>
        <v>0</v>
      </c>
      <c r="J154" s="52">
        <f t="shared" ref="J154" si="104">J155+J156+J157+J158+J159</f>
        <v>0</v>
      </c>
      <c r="K154" s="242" t="s">
        <v>8</v>
      </c>
      <c r="L154" s="147" t="s">
        <v>371</v>
      </c>
    </row>
    <row r="155" spans="1:15" ht="29.25" customHeight="1" thickBot="1">
      <c r="A155" s="240"/>
      <c r="B155" s="234"/>
      <c r="C155" s="13" t="s">
        <v>6</v>
      </c>
      <c r="D155" s="234"/>
      <c r="E155" s="65">
        <f t="shared" si="85"/>
        <v>0</v>
      </c>
      <c r="F155" s="48"/>
      <c r="G155" s="48"/>
      <c r="H155" s="79"/>
      <c r="I155" s="48"/>
      <c r="J155" s="48"/>
      <c r="K155" s="243"/>
    </row>
    <row r="156" spans="1:15" ht="21.75" customHeight="1" thickBot="1">
      <c r="A156" s="240"/>
      <c r="B156" s="234"/>
      <c r="C156" s="13" t="s">
        <v>34</v>
      </c>
      <c r="D156" s="234"/>
      <c r="E156" s="65">
        <f t="shared" si="85"/>
        <v>0</v>
      </c>
      <c r="F156" s="48"/>
      <c r="G156" s="48"/>
      <c r="H156" s="79"/>
      <c r="I156" s="48"/>
      <c r="J156" s="48"/>
      <c r="K156" s="243"/>
    </row>
    <row r="157" spans="1:15" ht="22.5" customHeight="1" thickBot="1">
      <c r="A157" s="240"/>
      <c r="B157" s="234"/>
      <c r="C157" s="13" t="s">
        <v>35</v>
      </c>
      <c r="D157" s="234"/>
      <c r="E157" s="65">
        <f t="shared" si="85"/>
        <v>0</v>
      </c>
      <c r="F157" s="48"/>
      <c r="G157" s="48"/>
      <c r="H157" s="79"/>
      <c r="I157" s="48"/>
      <c r="J157" s="48"/>
      <c r="K157" s="243"/>
    </row>
    <row r="158" spans="1:15" ht="22.5" thickBot="1">
      <c r="A158" s="240"/>
      <c r="B158" s="234"/>
      <c r="C158" s="13" t="s">
        <v>36</v>
      </c>
      <c r="D158" s="234"/>
      <c r="E158" s="65">
        <f t="shared" si="85"/>
        <v>0</v>
      </c>
      <c r="F158" s="48"/>
      <c r="G158" s="48"/>
      <c r="H158" s="79"/>
      <c r="I158" s="48"/>
      <c r="J158" s="48"/>
      <c r="K158" s="243"/>
    </row>
    <row r="159" spans="1:15" ht="22.5" thickBot="1">
      <c r="A159" s="241"/>
      <c r="B159" s="235"/>
      <c r="C159" s="13" t="s">
        <v>182</v>
      </c>
      <c r="D159" s="235"/>
      <c r="E159" s="65">
        <f t="shared" si="85"/>
        <v>842.13</v>
      </c>
      <c r="F159" s="67">
        <v>192.13</v>
      </c>
      <c r="G159" s="79">
        <v>100</v>
      </c>
      <c r="H159" s="79">
        <v>550</v>
      </c>
      <c r="I159" s="48"/>
      <c r="J159" s="48"/>
      <c r="K159" s="244"/>
    </row>
    <row r="160" spans="1:15" ht="15.75" customHeight="1" thickBot="1">
      <c r="A160" s="239" t="s">
        <v>227</v>
      </c>
      <c r="B160" s="233" t="s">
        <v>198</v>
      </c>
      <c r="C160" s="54" t="s">
        <v>7</v>
      </c>
      <c r="D160" s="233" t="s">
        <v>183</v>
      </c>
      <c r="E160" s="116">
        <f t="shared" ref="E160:E165" si="105">F160+G160+H160</f>
        <v>4465.9083700000001</v>
      </c>
      <c r="F160" s="87">
        <f t="shared" ref="F160:J160" si="106">F161+F162+F163+F164+F165</f>
        <v>2402.7233799999999</v>
      </c>
      <c r="G160" s="87">
        <f t="shared" si="106"/>
        <v>722.18499999999995</v>
      </c>
      <c r="H160" s="76">
        <v>1340.99999</v>
      </c>
      <c r="I160" s="52">
        <f t="shared" si="106"/>
        <v>0</v>
      </c>
      <c r="J160" s="52">
        <f t="shared" si="106"/>
        <v>0</v>
      </c>
      <c r="K160" s="242" t="s">
        <v>8</v>
      </c>
      <c r="L160" s="147" t="s">
        <v>372</v>
      </c>
    </row>
    <row r="161" spans="1:13" ht="22.5" thickBot="1">
      <c r="A161" s="240"/>
      <c r="B161" s="234"/>
      <c r="C161" s="13" t="s">
        <v>6</v>
      </c>
      <c r="D161" s="234"/>
      <c r="E161" s="116">
        <f t="shared" si="105"/>
        <v>0</v>
      </c>
      <c r="F161" s="79"/>
      <c r="G161" s="79"/>
      <c r="H161" s="79"/>
      <c r="I161" s="48"/>
      <c r="J161" s="48"/>
      <c r="K161" s="243"/>
    </row>
    <row r="162" spans="1:13" ht="15.75" thickBot="1">
      <c r="A162" s="240"/>
      <c r="B162" s="234"/>
      <c r="C162" s="13" t="s">
        <v>34</v>
      </c>
      <c r="D162" s="234"/>
      <c r="E162" s="116">
        <f t="shared" si="105"/>
        <v>1080.895</v>
      </c>
      <c r="F162" s="74">
        <v>1080.895</v>
      </c>
      <c r="G162" s="79"/>
      <c r="H162" s="74"/>
      <c r="I162" s="48"/>
      <c r="J162" s="48"/>
      <c r="K162" s="243"/>
    </row>
    <row r="163" spans="1:13" ht="15.75" thickBot="1">
      <c r="A163" s="240"/>
      <c r="B163" s="234"/>
      <c r="C163" s="13" t="s">
        <v>35</v>
      </c>
      <c r="D163" s="234"/>
      <c r="E163" s="116">
        <f t="shared" si="105"/>
        <v>1170.2895599999999</v>
      </c>
      <c r="F163" s="74">
        <v>798.10455999999999</v>
      </c>
      <c r="G163" s="79">
        <v>372.185</v>
      </c>
      <c r="H163" s="74"/>
      <c r="I163" s="48"/>
      <c r="J163" s="48"/>
      <c r="K163" s="243"/>
      <c r="L163" s="146" t="s">
        <v>418</v>
      </c>
    </row>
    <row r="164" spans="1:13" ht="22.5" thickBot="1">
      <c r="A164" s="240"/>
      <c r="B164" s="234"/>
      <c r="C164" s="13" t="s">
        <v>36</v>
      </c>
      <c r="D164" s="234"/>
      <c r="E164" s="116">
        <f t="shared" si="105"/>
        <v>0</v>
      </c>
      <c r="F164" s="79"/>
      <c r="G164" s="79"/>
      <c r="H164" s="79"/>
      <c r="I164" s="48"/>
      <c r="J164" s="48"/>
      <c r="K164" s="243"/>
    </row>
    <row r="165" spans="1:13" ht="22.5" thickBot="1">
      <c r="A165" s="241"/>
      <c r="B165" s="235"/>
      <c r="C165" s="13" t="s">
        <v>182</v>
      </c>
      <c r="D165" s="235"/>
      <c r="E165" s="116">
        <f t="shared" si="105"/>
        <v>2214.72381</v>
      </c>
      <c r="F165" s="74">
        <f>16+56.16+110+341.56382</f>
        <v>523.72382000000005</v>
      </c>
      <c r="G165" s="79">
        <f>200+150</f>
        <v>350</v>
      </c>
      <c r="H165" s="74">
        <v>1340.99999</v>
      </c>
      <c r="I165" s="48"/>
      <c r="J165" s="48"/>
      <c r="K165" s="244"/>
    </row>
    <row r="166" spans="1:13" ht="15.75" customHeight="1" thickBot="1">
      <c r="A166" s="239" t="s">
        <v>228</v>
      </c>
      <c r="B166" s="233" t="s">
        <v>199</v>
      </c>
      <c r="C166" s="54" t="s">
        <v>7</v>
      </c>
      <c r="D166" s="233" t="s">
        <v>183</v>
      </c>
      <c r="E166" s="116">
        <f t="shared" ref="E166:E177" si="107">F166+G166+H166</f>
        <v>6835.5612500000007</v>
      </c>
      <c r="F166" s="87">
        <f t="shared" ref="F166:J166" si="108">F167+F168+F169+F170+F171</f>
        <v>1571.1759500000001</v>
      </c>
      <c r="G166" s="87">
        <f t="shared" si="108"/>
        <v>3159.1221399999999</v>
      </c>
      <c r="H166" s="87">
        <v>2105.26316</v>
      </c>
      <c r="I166" s="52">
        <f t="shared" si="108"/>
        <v>0</v>
      </c>
      <c r="J166" s="52">
        <f t="shared" si="108"/>
        <v>0</v>
      </c>
      <c r="K166" s="242" t="s">
        <v>8</v>
      </c>
    </row>
    <row r="167" spans="1:13" ht="22.5" thickBot="1">
      <c r="A167" s="240"/>
      <c r="B167" s="234"/>
      <c r="C167" s="13" t="s">
        <v>6</v>
      </c>
      <c r="D167" s="234"/>
      <c r="E167" s="65">
        <f t="shared" si="107"/>
        <v>0</v>
      </c>
      <c r="F167" s="48"/>
      <c r="G167" s="48"/>
      <c r="H167" s="79"/>
      <c r="I167" s="48"/>
      <c r="J167" s="48"/>
      <c r="K167" s="243"/>
    </row>
    <row r="168" spans="1:13" ht="24.75" customHeight="1" thickBot="1">
      <c r="A168" s="240"/>
      <c r="B168" s="234"/>
      <c r="C168" s="13" t="s">
        <v>34</v>
      </c>
      <c r="D168" s="234"/>
      <c r="E168" s="116">
        <f t="shared" si="107"/>
        <v>4866.5969500000001</v>
      </c>
      <c r="F168" s="74">
        <v>1566.5969500000001</v>
      </c>
      <c r="G168" s="74">
        <v>1300</v>
      </c>
      <c r="H168" s="181">
        <v>2000</v>
      </c>
      <c r="I168" s="48"/>
      <c r="J168" s="48"/>
      <c r="K168" s="243"/>
      <c r="L168" s="147" t="s">
        <v>373</v>
      </c>
      <c r="M168" s="1" t="s">
        <v>419</v>
      </c>
    </row>
    <row r="169" spans="1:13" ht="21" customHeight="1" thickBot="1">
      <c r="A169" s="240"/>
      <c r="B169" s="234"/>
      <c r="C169" s="13" t="s">
        <v>35</v>
      </c>
      <c r="D169" s="234"/>
      <c r="E169" s="116">
        <f t="shared" si="107"/>
        <v>1790.70108</v>
      </c>
      <c r="F169" s="74"/>
      <c r="G169" s="74">
        <v>1790.70108</v>
      </c>
      <c r="H169" s="181"/>
      <c r="I169" s="48"/>
      <c r="J169" s="48"/>
      <c r="K169" s="243"/>
      <c r="L169" s="147" t="s">
        <v>374</v>
      </c>
    </row>
    <row r="170" spans="1:13" ht="22.5" thickBot="1">
      <c r="A170" s="240"/>
      <c r="B170" s="234"/>
      <c r="C170" s="13" t="s">
        <v>36</v>
      </c>
      <c r="D170" s="234"/>
      <c r="E170" s="65">
        <f t="shared" si="107"/>
        <v>0</v>
      </c>
      <c r="F170" s="79"/>
      <c r="G170" s="67"/>
      <c r="H170" s="181"/>
      <c r="I170" s="48"/>
      <c r="J170" s="48"/>
      <c r="K170" s="243"/>
    </row>
    <row r="171" spans="1:13" ht="22.5" thickBot="1">
      <c r="A171" s="241"/>
      <c r="B171" s="235"/>
      <c r="C171" s="13" t="s">
        <v>182</v>
      </c>
      <c r="D171" s="235"/>
      <c r="E171" s="116">
        <f t="shared" si="107"/>
        <v>178.26321999999999</v>
      </c>
      <c r="F171" s="74">
        <v>4.5789999999999997</v>
      </c>
      <c r="G171" s="74">
        <v>68.421059999999997</v>
      </c>
      <c r="H171" s="181">
        <v>105.26316</v>
      </c>
      <c r="I171" s="48"/>
      <c r="J171" s="48"/>
      <c r="K171" s="244"/>
    </row>
    <row r="172" spans="1:13" ht="15.75" thickBot="1">
      <c r="A172" s="236" t="s">
        <v>164</v>
      </c>
      <c r="B172" s="233" t="s">
        <v>201</v>
      </c>
      <c r="C172" s="54" t="s">
        <v>7</v>
      </c>
      <c r="D172" s="233" t="s">
        <v>183</v>
      </c>
      <c r="E172" s="116">
        <f t="shared" si="107"/>
        <v>2679.9641500000002</v>
      </c>
      <c r="F172" s="87">
        <f t="shared" ref="F172:J172" si="109">F173+F174+F175+F176+F177</f>
        <v>598</v>
      </c>
      <c r="G172" s="87">
        <f t="shared" si="109"/>
        <v>2081.9641500000002</v>
      </c>
      <c r="H172" s="87">
        <f t="shared" si="109"/>
        <v>0</v>
      </c>
      <c r="I172" s="52">
        <f t="shared" si="109"/>
        <v>0</v>
      </c>
      <c r="J172" s="52">
        <f t="shared" si="109"/>
        <v>0</v>
      </c>
      <c r="K172" s="242" t="s">
        <v>8</v>
      </c>
    </row>
    <row r="173" spans="1:13" ht="22.5" thickBot="1">
      <c r="A173" s="237"/>
      <c r="B173" s="234"/>
      <c r="C173" s="13" t="s">
        <v>6</v>
      </c>
      <c r="D173" s="234"/>
      <c r="E173" s="116">
        <f t="shared" si="107"/>
        <v>0</v>
      </c>
      <c r="F173" s="79"/>
      <c r="G173" s="48"/>
      <c r="H173" s="79"/>
      <c r="I173" s="48"/>
      <c r="J173" s="48"/>
      <c r="K173" s="243"/>
    </row>
    <row r="174" spans="1:13" ht="15.75" thickBot="1">
      <c r="A174" s="237"/>
      <c r="B174" s="234"/>
      <c r="C174" s="13" t="s">
        <v>34</v>
      </c>
      <c r="D174" s="234"/>
      <c r="E174" s="116">
        <f t="shared" si="107"/>
        <v>1652.9</v>
      </c>
      <c r="F174" s="74">
        <f>598</f>
        <v>598</v>
      </c>
      <c r="G174" s="79">
        <v>1054.9000000000001</v>
      </c>
      <c r="H174" s="181"/>
      <c r="I174" s="48"/>
      <c r="J174" s="48"/>
      <c r="K174" s="243"/>
      <c r="L174" s="147" t="s">
        <v>375</v>
      </c>
      <c r="M174" s="1" t="s">
        <v>420</v>
      </c>
    </row>
    <row r="175" spans="1:13" ht="15.75" thickBot="1">
      <c r="A175" s="237"/>
      <c r="B175" s="234"/>
      <c r="C175" s="13" t="s">
        <v>35</v>
      </c>
      <c r="D175" s="234"/>
      <c r="E175" s="116">
        <f t="shared" si="107"/>
        <v>922.73315000000002</v>
      </c>
      <c r="F175" s="48"/>
      <c r="G175" s="79">
        <v>922.73315000000002</v>
      </c>
      <c r="H175" s="181"/>
      <c r="I175" s="48"/>
      <c r="J175" s="48"/>
      <c r="K175" s="243"/>
      <c r="L175" s="147" t="s">
        <v>374</v>
      </c>
    </row>
    <row r="176" spans="1:13" ht="21" customHeight="1" thickBot="1">
      <c r="A176" s="237"/>
      <c r="B176" s="234"/>
      <c r="C176" s="13" t="s">
        <v>36</v>
      </c>
      <c r="D176" s="234"/>
      <c r="E176" s="116">
        <f t="shared" si="107"/>
        <v>0</v>
      </c>
      <c r="F176" s="48"/>
      <c r="G176" s="48"/>
      <c r="H176" s="182"/>
      <c r="I176" s="48"/>
      <c r="J176" s="48"/>
      <c r="K176" s="243"/>
    </row>
    <row r="177" spans="1:12" ht="24" customHeight="1" thickBot="1">
      <c r="A177" s="238"/>
      <c r="B177" s="235"/>
      <c r="C177" s="13" t="s">
        <v>182</v>
      </c>
      <c r="D177" s="235"/>
      <c r="E177" s="116">
        <f t="shared" si="107"/>
        <v>104.331</v>
      </c>
      <c r="F177" s="48"/>
      <c r="G177" s="79">
        <v>104.331</v>
      </c>
      <c r="H177" s="79"/>
      <c r="I177" s="48"/>
      <c r="J177" s="48"/>
      <c r="K177" s="244"/>
    </row>
    <row r="178" spans="1:12" ht="21" customHeight="1" thickBot="1">
      <c r="A178" s="236" t="s">
        <v>165</v>
      </c>
      <c r="B178" s="233" t="s">
        <v>493</v>
      </c>
      <c r="C178" s="54" t="s">
        <v>7</v>
      </c>
      <c r="D178" s="233" t="s">
        <v>183</v>
      </c>
      <c r="E178" s="116">
        <f t="shared" ref="E178:E183" si="110">F178+G178+H178</f>
        <v>418.11500000000001</v>
      </c>
      <c r="F178" s="87">
        <f t="shared" ref="F178:H178" si="111">F179+F180+F181+F182+F183</f>
        <v>0</v>
      </c>
      <c r="G178" s="87">
        <f t="shared" si="111"/>
        <v>0</v>
      </c>
      <c r="H178" s="87">
        <f t="shared" si="111"/>
        <v>418.11500000000001</v>
      </c>
      <c r="I178" s="48"/>
      <c r="J178" s="48"/>
      <c r="K178" s="176"/>
    </row>
    <row r="179" spans="1:12" ht="21" customHeight="1" thickBot="1">
      <c r="A179" s="237"/>
      <c r="B179" s="234"/>
      <c r="C179" s="13" t="s">
        <v>6</v>
      </c>
      <c r="D179" s="234"/>
      <c r="E179" s="116">
        <f t="shared" si="110"/>
        <v>0</v>
      </c>
      <c r="F179" s="48"/>
      <c r="G179" s="79"/>
      <c r="H179" s="79"/>
      <c r="I179" s="48"/>
      <c r="J179" s="48"/>
      <c r="K179" s="176"/>
    </row>
    <row r="180" spans="1:12" ht="21" customHeight="1" thickBot="1">
      <c r="A180" s="237"/>
      <c r="B180" s="234"/>
      <c r="C180" s="13" t="s">
        <v>34</v>
      </c>
      <c r="D180" s="234"/>
      <c r="E180" s="116">
        <f t="shared" si="110"/>
        <v>139.54477</v>
      </c>
      <c r="F180" s="48"/>
      <c r="G180" s="79"/>
      <c r="H180" s="181">
        <v>139.54477</v>
      </c>
      <c r="I180" s="48"/>
      <c r="J180" s="48"/>
      <c r="K180" s="176"/>
    </row>
    <row r="181" spans="1:12" ht="21" customHeight="1" thickBot="1">
      <c r="A181" s="237"/>
      <c r="B181" s="234"/>
      <c r="C181" s="13" t="s">
        <v>35</v>
      </c>
      <c r="D181" s="234"/>
      <c r="E181" s="116">
        <f t="shared" si="110"/>
        <v>0</v>
      </c>
      <c r="F181" s="48"/>
      <c r="G181" s="79"/>
      <c r="H181" s="181"/>
      <c r="I181" s="48"/>
      <c r="J181" s="48"/>
      <c r="K181" s="176"/>
    </row>
    <row r="182" spans="1:12" ht="21" customHeight="1" thickBot="1">
      <c r="A182" s="237"/>
      <c r="B182" s="234"/>
      <c r="C182" s="13" t="s">
        <v>36</v>
      </c>
      <c r="D182" s="234"/>
      <c r="E182" s="116">
        <f t="shared" si="110"/>
        <v>0</v>
      </c>
      <c r="F182" s="48"/>
      <c r="G182" s="79"/>
      <c r="H182" s="181"/>
      <c r="I182" s="48"/>
      <c r="J182" s="48"/>
      <c r="K182" s="176"/>
    </row>
    <row r="183" spans="1:12" ht="21" customHeight="1" thickBot="1">
      <c r="A183" s="238"/>
      <c r="B183" s="235"/>
      <c r="C183" s="13" t="s">
        <v>182</v>
      </c>
      <c r="D183" s="235"/>
      <c r="E183" s="116">
        <f t="shared" si="110"/>
        <v>278.57022999999998</v>
      </c>
      <c r="F183" s="48"/>
      <c r="G183" s="79"/>
      <c r="H183" s="181">
        <v>278.57022999999998</v>
      </c>
      <c r="I183" s="48"/>
      <c r="J183" s="48"/>
      <c r="K183" s="176"/>
    </row>
    <row r="184" spans="1:12" ht="17.25" customHeight="1" thickBot="1">
      <c r="A184" s="233" t="s">
        <v>166</v>
      </c>
      <c r="B184" s="233" t="s">
        <v>433</v>
      </c>
      <c r="C184" s="54" t="s">
        <v>7</v>
      </c>
      <c r="D184" s="233" t="s">
        <v>183</v>
      </c>
      <c r="E184" s="116">
        <f t="shared" ref="E184:E189" si="112">F184+G184+H184</f>
        <v>0</v>
      </c>
      <c r="F184" s="87">
        <f t="shared" ref="F184:G184" si="113">F185+F186+F187+F188+F189</f>
        <v>0</v>
      </c>
      <c r="G184" s="87">
        <f t="shared" si="113"/>
        <v>0</v>
      </c>
      <c r="H184" s="87">
        <v>0</v>
      </c>
      <c r="I184" s="48"/>
      <c r="J184" s="48"/>
      <c r="K184" s="176"/>
    </row>
    <row r="185" spans="1:12" ht="21" customHeight="1" thickBot="1">
      <c r="A185" s="234"/>
      <c r="B185" s="234"/>
      <c r="C185" s="13" t="s">
        <v>6</v>
      </c>
      <c r="D185" s="234"/>
      <c r="E185" s="116">
        <f t="shared" si="112"/>
        <v>0</v>
      </c>
      <c r="F185" s="48"/>
      <c r="G185" s="79"/>
      <c r="H185" s="181"/>
      <c r="I185" s="48"/>
      <c r="J185" s="48"/>
      <c r="K185" s="176"/>
    </row>
    <row r="186" spans="1:12" ht="17.25" customHeight="1" thickBot="1">
      <c r="A186" s="234"/>
      <c r="B186" s="234"/>
      <c r="C186" s="13" t="s">
        <v>34</v>
      </c>
      <c r="D186" s="234"/>
      <c r="E186" s="116">
        <f t="shared" si="112"/>
        <v>0</v>
      </c>
      <c r="F186" s="48"/>
      <c r="G186" s="79"/>
      <c r="H186" s="181"/>
      <c r="I186" s="48"/>
      <c r="J186" s="48"/>
      <c r="K186" s="176"/>
    </row>
    <row r="187" spans="1:12" ht="17.25" customHeight="1" thickBot="1">
      <c r="A187" s="234"/>
      <c r="B187" s="234"/>
      <c r="C187" s="13" t="s">
        <v>35</v>
      </c>
      <c r="D187" s="234"/>
      <c r="E187" s="116">
        <f t="shared" si="112"/>
        <v>0</v>
      </c>
      <c r="F187" s="48"/>
      <c r="G187" s="79"/>
      <c r="H187" s="181"/>
      <c r="I187" s="48"/>
      <c r="J187" s="48"/>
      <c r="K187" s="176"/>
    </row>
    <row r="188" spans="1:12" ht="17.25" customHeight="1" thickBot="1">
      <c r="A188" s="234"/>
      <c r="B188" s="234"/>
      <c r="C188" s="13" t="s">
        <v>36</v>
      </c>
      <c r="D188" s="234"/>
      <c r="E188" s="116">
        <f t="shared" si="112"/>
        <v>0</v>
      </c>
      <c r="F188" s="48"/>
      <c r="G188" s="79"/>
      <c r="H188" s="181"/>
      <c r="I188" s="48"/>
      <c r="J188" s="48"/>
      <c r="K188" s="176"/>
    </row>
    <row r="189" spans="1:12" ht="24" customHeight="1" thickBot="1">
      <c r="A189" s="235"/>
      <c r="B189" s="235"/>
      <c r="C189" s="13" t="s">
        <v>182</v>
      </c>
      <c r="D189" s="235"/>
      <c r="E189" s="116">
        <f t="shared" si="112"/>
        <v>0</v>
      </c>
      <c r="F189" s="48"/>
      <c r="G189" s="79"/>
      <c r="H189" s="181"/>
      <c r="I189" s="48"/>
      <c r="J189" s="48"/>
      <c r="K189" s="176"/>
    </row>
    <row r="190" spans="1:12" ht="15.75" customHeight="1" thickBot="1">
      <c r="A190" s="233" t="s">
        <v>167</v>
      </c>
      <c r="B190" s="233" t="s">
        <v>147</v>
      </c>
      <c r="C190" s="54" t="s">
        <v>7</v>
      </c>
      <c r="D190" s="233" t="s">
        <v>183</v>
      </c>
      <c r="E190" s="65">
        <f t="shared" si="85"/>
        <v>445.45</v>
      </c>
      <c r="F190" s="52">
        <f t="shared" ref="F190" si="114">F191+F192+F193+F194+F195</f>
        <v>118.78</v>
      </c>
      <c r="G190" s="52">
        <f t="shared" ref="G190" si="115">G191+G192+G193+G194+G195</f>
        <v>106.17</v>
      </c>
      <c r="H190" s="52">
        <v>220.5</v>
      </c>
      <c r="I190" s="52">
        <f t="shared" ref="I190" si="116">I191+I192+I193+I194+I195</f>
        <v>0</v>
      </c>
      <c r="J190" s="52">
        <f t="shared" ref="J190" si="117">J191+J192+J193+J194+J195</f>
        <v>0</v>
      </c>
      <c r="K190" s="242" t="s">
        <v>188</v>
      </c>
      <c r="L190" s="147" t="s">
        <v>376</v>
      </c>
    </row>
    <row r="191" spans="1:12" ht="22.5" thickBot="1">
      <c r="A191" s="234"/>
      <c r="B191" s="234"/>
      <c r="C191" s="13" t="s">
        <v>6</v>
      </c>
      <c r="D191" s="234"/>
      <c r="E191" s="65">
        <f t="shared" si="85"/>
        <v>0</v>
      </c>
      <c r="F191" s="48"/>
      <c r="G191" s="48"/>
      <c r="H191" s="48"/>
      <c r="I191" s="48"/>
      <c r="J191" s="48"/>
      <c r="K191" s="243"/>
    </row>
    <row r="192" spans="1:12" ht="15.75" thickBot="1">
      <c r="A192" s="234"/>
      <c r="B192" s="234"/>
      <c r="C192" s="13" t="s">
        <v>34</v>
      </c>
      <c r="D192" s="234"/>
      <c r="E192" s="65">
        <f t="shared" si="85"/>
        <v>0</v>
      </c>
      <c r="F192" s="48"/>
      <c r="G192" s="48"/>
      <c r="H192" s="48"/>
      <c r="I192" s="48"/>
      <c r="J192" s="48"/>
      <c r="K192" s="243"/>
    </row>
    <row r="193" spans="1:12" ht="15.75" thickBot="1">
      <c r="A193" s="234"/>
      <c r="B193" s="234"/>
      <c r="C193" s="13" t="s">
        <v>35</v>
      </c>
      <c r="D193" s="234"/>
      <c r="E193" s="65">
        <f t="shared" si="85"/>
        <v>0</v>
      </c>
      <c r="F193" s="48"/>
      <c r="G193" s="48"/>
      <c r="H193" s="48"/>
      <c r="I193" s="48"/>
      <c r="J193" s="48"/>
      <c r="K193" s="243"/>
    </row>
    <row r="194" spans="1:12" ht="22.5" thickBot="1">
      <c r="A194" s="234"/>
      <c r="B194" s="234"/>
      <c r="C194" s="13" t="s">
        <v>36</v>
      </c>
      <c r="D194" s="234"/>
      <c r="E194" s="65">
        <f t="shared" si="85"/>
        <v>0</v>
      </c>
      <c r="F194" s="48"/>
      <c r="G194" s="48"/>
      <c r="H194" s="48"/>
      <c r="I194" s="48"/>
      <c r="J194" s="48"/>
      <c r="K194" s="243"/>
    </row>
    <row r="195" spans="1:12" ht="22.5" thickBot="1">
      <c r="A195" s="235"/>
      <c r="B195" s="235"/>
      <c r="C195" s="13" t="s">
        <v>182</v>
      </c>
      <c r="D195" s="235"/>
      <c r="E195" s="65">
        <f t="shared" si="85"/>
        <v>445.45</v>
      </c>
      <c r="F195" s="67">
        <v>118.78</v>
      </c>
      <c r="G195" s="67">
        <f>81.72+21+3.45</f>
        <v>106.17</v>
      </c>
      <c r="H195" s="67">
        <v>220.5</v>
      </c>
      <c r="I195" s="48"/>
      <c r="J195" s="48"/>
      <c r="K195" s="244"/>
    </row>
    <row r="196" spans="1:12" ht="15.75" customHeight="1" thickBot="1">
      <c r="A196" s="233" t="s">
        <v>168</v>
      </c>
      <c r="B196" s="233" t="s">
        <v>148</v>
      </c>
      <c r="C196" s="54" t="s">
        <v>7</v>
      </c>
      <c r="D196" s="233" t="s">
        <v>183</v>
      </c>
      <c r="E196" s="65">
        <f t="shared" si="85"/>
        <v>28.32</v>
      </c>
      <c r="F196" s="52">
        <f t="shared" ref="F196" si="118">F197+F198+F199+F200+F201</f>
        <v>8.32</v>
      </c>
      <c r="G196" s="52">
        <f t="shared" ref="G196" si="119">G197+G198+G199+G200+G201</f>
        <v>0</v>
      </c>
      <c r="H196" s="52">
        <v>20</v>
      </c>
      <c r="I196" s="52">
        <f t="shared" ref="I196" si="120">I197+I198+I199+I200+I201</f>
        <v>0</v>
      </c>
      <c r="J196" s="52">
        <f t="shared" ref="J196" si="121">J197+J198+J199+J200+J201</f>
        <v>0</v>
      </c>
      <c r="K196" s="242" t="s">
        <v>188</v>
      </c>
      <c r="L196" s="147" t="s">
        <v>377</v>
      </c>
    </row>
    <row r="197" spans="1:12" ht="22.5" thickBot="1">
      <c r="A197" s="234"/>
      <c r="B197" s="234"/>
      <c r="C197" s="13" t="s">
        <v>6</v>
      </c>
      <c r="D197" s="234"/>
      <c r="E197" s="65">
        <f t="shared" si="85"/>
        <v>0</v>
      </c>
      <c r="F197" s="48"/>
      <c r="G197" s="48"/>
      <c r="H197" s="48"/>
      <c r="I197" s="48"/>
      <c r="J197" s="48"/>
      <c r="K197" s="243"/>
    </row>
    <row r="198" spans="1:12" ht="15.75" thickBot="1">
      <c r="A198" s="234"/>
      <c r="B198" s="234"/>
      <c r="C198" s="13" t="s">
        <v>34</v>
      </c>
      <c r="D198" s="234"/>
      <c r="E198" s="65">
        <f t="shared" si="85"/>
        <v>0</v>
      </c>
      <c r="F198" s="48"/>
      <c r="G198" s="48"/>
      <c r="H198" s="48"/>
      <c r="I198" s="48"/>
      <c r="J198" s="48"/>
      <c r="K198" s="243"/>
    </row>
    <row r="199" spans="1:12" ht="15.75" thickBot="1">
      <c r="A199" s="234"/>
      <c r="B199" s="234"/>
      <c r="C199" s="13" t="s">
        <v>35</v>
      </c>
      <c r="D199" s="234"/>
      <c r="E199" s="65">
        <f t="shared" si="85"/>
        <v>0</v>
      </c>
      <c r="F199" s="48"/>
      <c r="G199" s="48"/>
      <c r="H199" s="48"/>
      <c r="I199" s="48"/>
      <c r="J199" s="48"/>
      <c r="K199" s="243"/>
    </row>
    <row r="200" spans="1:12" ht="22.5" thickBot="1">
      <c r="A200" s="234"/>
      <c r="B200" s="234"/>
      <c r="C200" s="13" t="s">
        <v>36</v>
      </c>
      <c r="D200" s="234"/>
      <c r="E200" s="65">
        <f t="shared" si="85"/>
        <v>0</v>
      </c>
      <c r="F200" s="48"/>
      <c r="G200" s="79"/>
      <c r="H200" s="79"/>
      <c r="I200" s="48"/>
      <c r="J200" s="48"/>
      <c r="K200" s="243"/>
    </row>
    <row r="201" spans="1:12" ht="22.5" thickBot="1">
      <c r="A201" s="235"/>
      <c r="B201" s="235"/>
      <c r="C201" s="13" t="s">
        <v>182</v>
      </c>
      <c r="D201" s="235"/>
      <c r="E201" s="65">
        <f t="shared" si="85"/>
        <v>28.32</v>
      </c>
      <c r="F201" s="67">
        <v>8.32</v>
      </c>
      <c r="G201" s="74">
        <v>0</v>
      </c>
      <c r="H201" s="74">
        <v>20</v>
      </c>
      <c r="I201" s="48"/>
      <c r="J201" s="48"/>
      <c r="K201" s="244"/>
    </row>
    <row r="202" spans="1:12" ht="15.75" customHeight="1" thickBot="1">
      <c r="A202" s="233" t="s">
        <v>169</v>
      </c>
      <c r="B202" s="233" t="s">
        <v>202</v>
      </c>
      <c r="C202" s="54" t="s">
        <v>7</v>
      </c>
      <c r="D202" s="233" t="s">
        <v>183</v>
      </c>
      <c r="E202" s="116">
        <f t="shared" si="85"/>
        <v>3367.9314199999999</v>
      </c>
      <c r="F202" s="52">
        <f t="shared" ref="F202" si="122">F203+F204+F205+F206+F207</f>
        <v>1132.5</v>
      </c>
      <c r="G202" s="87">
        <f t="shared" ref="G202" si="123">G203+G204+G205+G206+G207</f>
        <v>1135.4314199999999</v>
      </c>
      <c r="H202" s="87">
        <v>1100</v>
      </c>
      <c r="I202" s="52">
        <f t="shared" ref="I202" si="124">I203+I204+I205+I206+I207</f>
        <v>0</v>
      </c>
      <c r="J202" s="52">
        <f t="shared" ref="J202" si="125">J203+J204+J205+J206+J207</f>
        <v>0</v>
      </c>
      <c r="K202" s="242" t="s">
        <v>188</v>
      </c>
      <c r="L202" s="147" t="s">
        <v>378</v>
      </c>
    </row>
    <row r="203" spans="1:12" ht="22.5" customHeight="1" thickBot="1">
      <c r="A203" s="234"/>
      <c r="B203" s="234"/>
      <c r="C203" s="13" t="s">
        <v>6</v>
      </c>
      <c r="D203" s="234"/>
      <c r="E203" s="65">
        <f t="shared" si="85"/>
        <v>0</v>
      </c>
      <c r="F203" s="48"/>
      <c r="G203" s="79"/>
      <c r="H203" s="79"/>
      <c r="I203" s="48"/>
      <c r="J203" s="48"/>
      <c r="K203" s="243"/>
    </row>
    <row r="204" spans="1:12" ht="18.75" customHeight="1" thickBot="1">
      <c r="A204" s="234"/>
      <c r="B204" s="234"/>
      <c r="C204" s="13" t="s">
        <v>34</v>
      </c>
      <c r="D204" s="234"/>
      <c r="E204" s="65">
        <f t="shared" si="85"/>
        <v>0</v>
      </c>
      <c r="F204" s="48"/>
      <c r="G204" s="79"/>
      <c r="H204" s="79"/>
      <c r="I204" s="48"/>
      <c r="J204" s="48"/>
      <c r="K204" s="243"/>
    </row>
    <row r="205" spans="1:12" ht="18" customHeight="1" thickBot="1">
      <c r="A205" s="234"/>
      <c r="B205" s="234"/>
      <c r="C205" s="13" t="s">
        <v>35</v>
      </c>
      <c r="D205" s="234"/>
      <c r="E205" s="65">
        <f t="shared" si="85"/>
        <v>0</v>
      </c>
      <c r="F205" s="48"/>
      <c r="G205" s="79"/>
      <c r="H205" s="79"/>
      <c r="I205" s="48"/>
      <c r="J205" s="48"/>
      <c r="K205" s="243"/>
    </row>
    <row r="206" spans="1:12" ht="22.5" thickBot="1">
      <c r="A206" s="234"/>
      <c r="B206" s="234"/>
      <c r="C206" s="13" t="s">
        <v>36</v>
      </c>
      <c r="D206" s="234"/>
      <c r="E206" s="65">
        <f t="shared" si="85"/>
        <v>0</v>
      </c>
      <c r="F206" s="67"/>
      <c r="G206" s="79"/>
      <c r="H206" s="79"/>
      <c r="I206" s="48"/>
      <c r="J206" s="48"/>
      <c r="K206" s="243"/>
    </row>
    <row r="207" spans="1:12" ht="22.5" thickBot="1">
      <c r="A207" s="235"/>
      <c r="B207" s="235"/>
      <c r="C207" s="13" t="s">
        <v>182</v>
      </c>
      <c r="D207" s="235"/>
      <c r="E207" s="116">
        <f t="shared" si="85"/>
        <v>3367.9314199999999</v>
      </c>
      <c r="F207" s="67">
        <v>1132.5</v>
      </c>
      <c r="G207" s="74">
        <v>1135.4314199999999</v>
      </c>
      <c r="H207" s="74">
        <v>1100</v>
      </c>
      <c r="I207" s="48"/>
      <c r="J207" s="48"/>
      <c r="K207" s="244"/>
    </row>
    <row r="208" spans="1:12" ht="15.75" customHeight="1" thickBot="1">
      <c r="A208" s="233" t="s">
        <v>170</v>
      </c>
      <c r="B208" s="233" t="s">
        <v>149</v>
      </c>
      <c r="C208" s="54" t="s">
        <v>7</v>
      </c>
      <c r="D208" s="233" t="s">
        <v>183</v>
      </c>
      <c r="E208" s="65">
        <f t="shared" si="85"/>
        <v>1077.1599999999999</v>
      </c>
      <c r="F208" s="52">
        <f t="shared" ref="F208" si="126">F209+F210+F211+F212+F213</f>
        <v>168.79</v>
      </c>
      <c r="G208" s="52">
        <f t="shared" ref="G208" si="127">G209+G210+G211+G212+G213</f>
        <v>370.28</v>
      </c>
      <c r="H208" s="52">
        <v>538.09</v>
      </c>
      <c r="I208" s="52">
        <f t="shared" ref="I208" si="128">I209+I210+I211+I212+I213</f>
        <v>0</v>
      </c>
      <c r="J208" s="52">
        <f t="shared" ref="J208" si="129">J209+J210+J211+J212+J213</f>
        <v>0</v>
      </c>
      <c r="K208" s="242" t="s">
        <v>188</v>
      </c>
      <c r="L208" s="147" t="s">
        <v>379</v>
      </c>
    </row>
    <row r="209" spans="1:12" ht="22.5" thickBot="1">
      <c r="A209" s="234"/>
      <c r="B209" s="234"/>
      <c r="C209" s="13" t="s">
        <v>6</v>
      </c>
      <c r="D209" s="234"/>
      <c r="E209" s="65">
        <f t="shared" si="85"/>
        <v>0</v>
      </c>
      <c r="F209" s="48"/>
      <c r="G209" s="48"/>
      <c r="H209" s="48"/>
      <c r="I209" s="48"/>
      <c r="J209" s="48"/>
      <c r="K209" s="243"/>
    </row>
    <row r="210" spans="1:12" ht="15.75" thickBot="1">
      <c r="A210" s="234"/>
      <c r="B210" s="234"/>
      <c r="C210" s="13" t="s">
        <v>34</v>
      </c>
      <c r="D210" s="234"/>
      <c r="E210" s="65">
        <f t="shared" si="85"/>
        <v>0</v>
      </c>
      <c r="F210" s="48"/>
      <c r="G210" s="48"/>
      <c r="H210" s="48"/>
      <c r="I210" s="48"/>
      <c r="J210" s="48"/>
      <c r="K210" s="243"/>
    </row>
    <row r="211" spans="1:12" ht="15.75" thickBot="1">
      <c r="A211" s="234"/>
      <c r="B211" s="234"/>
      <c r="C211" s="13" t="s">
        <v>35</v>
      </c>
      <c r="D211" s="234"/>
      <c r="E211" s="65">
        <f t="shared" si="85"/>
        <v>0</v>
      </c>
      <c r="F211" s="48"/>
      <c r="G211" s="48"/>
      <c r="H211" s="48"/>
      <c r="I211" s="48"/>
      <c r="J211" s="48"/>
      <c r="K211" s="243"/>
    </row>
    <row r="212" spans="1:12" ht="22.5" thickBot="1">
      <c r="A212" s="234"/>
      <c r="B212" s="234"/>
      <c r="C212" s="13" t="s">
        <v>36</v>
      </c>
      <c r="D212" s="234"/>
      <c r="E212" s="65">
        <f t="shared" si="85"/>
        <v>0</v>
      </c>
      <c r="F212" s="48"/>
      <c r="G212" s="67"/>
      <c r="H212" s="67"/>
      <c r="I212" s="48"/>
      <c r="J212" s="48"/>
      <c r="K212" s="243"/>
    </row>
    <row r="213" spans="1:12" ht="22.5" thickBot="1">
      <c r="A213" s="235"/>
      <c r="B213" s="235"/>
      <c r="C213" s="13" t="s">
        <v>182</v>
      </c>
      <c r="D213" s="235"/>
      <c r="E213" s="65">
        <f t="shared" si="85"/>
        <v>1077.1599999999999</v>
      </c>
      <c r="F213" s="67">
        <v>168.79</v>
      </c>
      <c r="G213" s="67">
        <f>220.28+150</f>
        <v>370.28</v>
      </c>
      <c r="H213" s="67">
        <v>538.09</v>
      </c>
      <c r="I213" s="48"/>
      <c r="J213" s="48"/>
      <c r="K213" s="244"/>
    </row>
    <row r="214" spans="1:12" ht="15.75" customHeight="1" thickBot="1">
      <c r="A214" s="233" t="s">
        <v>171</v>
      </c>
      <c r="B214" s="233" t="s">
        <v>203</v>
      </c>
      <c r="C214" s="54" t="s">
        <v>7</v>
      </c>
      <c r="D214" s="233" t="s">
        <v>183</v>
      </c>
      <c r="E214" s="65">
        <f t="shared" si="85"/>
        <v>7994</v>
      </c>
      <c r="F214" s="87">
        <f t="shared" ref="F214" si="130">F215+F216+F217+F218+F219</f>
        <v>2351</v>
      </c>
      <c r="G214" s="87">
        <f t="shared" ref="G214" si="131">G215+G216+G217+G218+G219</f>
        <v>3193</v>
      </c>
      <c r="H214" s="87">
        <v>2450</v>
      </c>
      <c r="I214" s="52">
        <f t="shared" ref="I214" si="132">I215+I216+I217+I218+I219</f>
        <v>0</v>
      </c>
      <c r="J214" s="52">
        <f t="shared" ref="J214" si="133">J215+J216+J217+J218+J219</f>
        <v>0</v>
      </c>
      <c r="K214" s="242" t="s">
        <v>8</v>
      </c>
      <c r="L214" s="147" t="s">
        <v>380</v>
      </c>
    </row>
    <row r="215" spans="1:12" ht="22.5" thickBot="1">
      <c r="A215" s="234"/>
      <c r="B215" s="234"/>
      <c r="C215" s="13" t="s">
        <v>6</v>
      </c>
      <c r="D215" s="234"/>
      <c r="E215" s="65">
        <f t="shared" si="85"/>
        <v>0</v>
      </c>
      <c r="F215" s="79"/>
      <c r="G215" s="79"/>
      <c r="H215" s="79"/>
      <c r="I215" s="48"/>
      <c r="J215" s="48"/>
      <c r="K215" s="243"/>
    </row>
    <row r="216" spans="1:12" ht="15.75" thickBot="1">
      <c r="A216" s="234"/>
      <c r="B216" s="234"/>
      <c r="C216" s="13" t="s">
        <v>34</v>
      </c>
      <c r="D216" s="234"/>
      <c r="E216" s="65">
        <f t="shared" si="85"/>
        <v>0</v>
      </c>
      <c r="F216" s="79"/>
      <c r="G216" s="79"/>
      <c r="H216" s="79"/>
      <c r="I216" s="48"/>
      <c r="J216" s="48"/>
      <c r="K216" s="243"/>
    </row>
    <row r="217" spans="1:12" ht="15.75" thickBot="1">
      <c r="A217" s="234"/>
      <c r="B217" s="234"/>
      <c r="C217" s="13" t="s">
        <v>35</v>
      </c>
      <c r="D217" s="234"/>
      <c r="E217" s="65">
        <f t="shared" si="85"/>
        <v>0</v>
      </c>
      <c r="F217" s="79"/>
      <c r="G217" s="79"/>
      <c r="H217" s="79"/>
      <c r="I217" s="48"/>
      <c r="J217" s="48"/>
      <c r="K217" s="243"/>
    </row>
    <row r="218" spans="1:12" ht="22.5" thickBot="1">
      <c r="A218" s="234"/>
      <c r="B218" s="234"/>
      <c r="C218" s="13" t="s">
        <v>36</v>
      </c>
      <c r="D218" s="234"/>
      <c r="E218" s="65">
        <f t="shared" si="85"/>
        <v>0</v>
      </c>
      <c r="F218" s="79"/>
      <c r="G218" s="79"/>
      <c r="H218" s="79"/>
      <c r="I218" s="48"/>
      <c r="J218" s="48"/>
      <c r="K218" s="243"/>
    </row>
    <row r="219" spans="1:12" ht="22.5" thickBot="1">
      <c r="A219" s="235"/>
      <c r="B219" s="235"/>
      <c r="C219" s="13" t="s">
        <v>182</v>
      </c>
      <c r="D219" s="235"/>
      <c r="E219" s="65">
        <f t="shared" si="85"/>
        <v>7994</v>
      </c>
      <c r="F219" s="74">
        <v>2351</v>
      </c>
      <c r="G219" s="74">
        <f>637+536+2020</f>
        <v>3193</v>
      </c>
      <c r="H219" s="79">
        <v>2450</v>
      </c>
      <c r="I219" s="48"/>
      <c r="J219" s="48"/>
      <c r="K219" s="244"/>
    </row>
    <row r="220" spans="1:12" ht="15.75" customHeight="1" thickBot="1">
      <c r="A220" s="233" t="s">
        <v>172</v>
      </c>
      <c r="B220" s="233" t="s">
        <v>184</v>
      </c>
      <c r="C220" s="54" t="s">
        <v>7</v>
      </c>
      <c r="D220" s="233" t="s">
        <v>183</v>
      </c>
      <c r="E220" s="65">
        <f t="shared" si="85"/>
        <v>697.43000000000006</v>
      </c>
      <c r="F220" s="87">
        <f t="shared" ref="F220" si="134">F221+F222+F223+F224+F225</f>
        <v>147.43</v>
      </c>
      <c r="G220" s="87">
        <f t="shared" ref="G220" si="135">G221+G222+G223+G224+G225</f>
        <v>250</v>
      </c>
      <c r="H220" s="87">
        <v>300</v>
      </c>
      <c r="I220" s="52">
        <f t="shared" ref="I220" si="136">I221+I222+I223+I224+I225</f>
        <v>0</v>
      </c>
      <c r="J220" s="52">
        <f t="shared" ref="J220" si="137">J221+J222+J223+J224+J225</f>
        <v>0</v>
      </c>
      <c r="K220" s="242" t="s">
        <v>188</v>
      </c>
      <c r="L220" s="147" t="s">
        <v>381</v>
      </c>
    </row>
    <row r="221" spans="1:12" ht="22.5" thickBot="1">
      <c r="A221" s="234"/>
      <c r="B221" s="234"/>
      <c r="C221" s="13" t="s">
        <v>6</v>
      </c>
      <c r="D221" s="234"/>
      <c r="E221" s="65">
        <f t="shared" si="85"/>
        <v>0</v>
      </c>
      <c r="F221" s="48"/>
      <c r="G221" s="48"/>
      <c r="H221" s="48"/>
      <c r="I221" s="48"/>
      <c r="J221" s="48"/>
      <c r="K221" s="243"/>
    </row>
    <row r="222" spans="1:12" ht="15.75" thickBot="1">
      <c r="A222" s="234"/>
      <c r="B222" s="234"/>
      <c r="C222" s="13" t="s">
        <v>34</v>
      </c>
      <c r="D222" s="234"/>
      <c r="E222" s="65">
        <f t="shared" si="85"/>
        <v>0</v>
      </c>
      <c r="F222" s="48"/>
      <c r="G222" s="48"/>
      <c r="H222" s="48"/>
      <c r="I222" s="48"/>
      <c r="J222" s="48"/>
      <c r="K222" s="243"/>
    </row>
    <row r="223" spans="1:12" ht="15.75" thickBot="1">
      <c r="A223" s="234"/>
      <c r="B223" s="234"/>
      <c r="C223" s="13" t="s">
        <v>35</v>
      </c>
      <c r="D223" s="234"/>
      <c r="E223" s="65">
        <f t="shared" ref="E223:E292" si="138">F223+G223+H223</f>
        <v>0</v>
      </c>
      <c r="F223" s="48"/>
      <c r="G223" s="48"/>
      <c r="H223" s="48"/>
      <c r="I223" s="48"/>
      <c r="J223" s="48"/>
      <c r="K223" s="243"/>
    </row>
    <row r="224" spans="1:12" ht="22.5" thickBot="1">
      <c r="A224" s="234"/>
      <c r="B224" s="234"/>
      <c r="C224" s="13" t="s">
        <v>36</v>
      </c>
      <c r="D224" s="234"/>
      <c r="E224" s="65">
        <f t="shared" si="138"/>
        <v>0</v>
      </c>
      <c r="F224" s="48"/>
      <c r="G224" s="48"/>
      <c r="H224" s="48"/>
      <c r="I224" s="48"/>
      <c r="J224" s="48"/>
      <c r="K224" s="243"/>
    </row>
    <row r="225" spans="1:12" ht="22.5" thickBot="1">
      <c r="A225" s="235"/>
      <c r="B225" s="235"/>
      <c r="C225" s="13" t="s">
        <v>182</v>
      </c>
      <c r="D225" s="235"/>
      <c r="E225" s="65">
        <f t="shared" si="138"/>
        <v>697.43000000000006</v>
      </c>
      <c r="F225" s="67">
        <v>147.43</v>
      </c>
      <c r="G225" s="74">
        <f>191.226+58.774</f>
        <v>250</v>
      </c>
      <c r="H225" s="74">
        <v>300</v>
      </c>
      <c r="I225" s="48"/>
      <c r="J225" s="48"/>
      <c r="K225" s="244"/>
    </row>
    <row r="226" spans="1:12" ht="15.75" customHeight="1" thickBot="1">
      <c r="A226" s="233" t="s">
        <v>173</v>
      </c>
      <c r="B226" s="233" t="s">
        <v>150</v>
      </c>
      <c r="C226" s="54" t="s">
        <v>7</v>
      </c>
      <c r="D226" s="233" t="s">
        <v>183</v>
      </c>
      <c r="E226" s="116">
        <f t="shared" si="138"/>
        <v>1105.5698499999999</v>
      </c>
      <c r="F226" s="52">
        <f t="shared" ref="F226" si="139">F227+F228+F229+F230+F231</f>
        <v>135.1</v>
      </c>
      <c r="G226" s="87">
        <f t="shared" ref="G226" si="140">G227+G228+G229+G230+G231</f>
        <v>480.46985000000001</v>
      </c>
      <c r="H226" s="87">
        <v>490</v>
      </c>
      <c r="I226" s="52">
        <f t="shared" ref="I226" si="141">I227+I228+I229+I230+I231</f>
        <v>0</v>
      </c>
      <c r="J226" s="52">
        <f t="shared" ref="J226" si="142">J227+J228+J229+J230+J231</f>
        <v>0</v>
      </c>
      <c r="K226" s="242" t="s">
        <v>8</v>
      </c>
      <c r="L226" s="147" t="s">
        <v>382</v>
      </c>
    </row>
    <row r="227" spans="1:12" ht="22.5" thickBot="1">
      <c r="A227" s="234"/>
      <c r="B227" s="234"/>
      <c r="C227" s="13" t="s">
        <v>6</v>
      </c>
      <c r="D227" s="234"/>
      <c r="E227" s="116">
        <f t="shared" si="138"/>
        <v>0</v>
      </c>
      <c r="F227" s="48"/>
      <c r="G227" s="79"/>
      <c r="H227" s="79"/>
      <c r="I227" s="48"/>
      <c r="J227" s="48"/>
      <c r="K227" s="243"/>
    </row>
    <row r="228" spans="1:12" ht="15.75" thickBot="1">
      <c r="A228" s="234"/>
      <c r="B228" s="234"/>
      <c r="C228" s="13" t="s">
        <v>34</v>
      </c>
      <c r="D228" s="234"/>
      <c r="E228" s="116">
        <f t="shared" si="138"/>
        <v>0</v>
      </c>
      <c r="F228" s="48"/>
      <c r="G228" s="79"/>
      <c r="H228" s="79"/>
      <c r="I228" s="48"/>
      <c r="J228" s="48"/>
      <c r="K228" s="243"/>
    </row>
    <row r="229" spans="1:12" ht="15.75" thickBot="1">
      <c r="A229" s="234"/>
      <c r="B229" s="234"/>
      <c r="C229" s="13" t="s">
        <v>35</v>
      </c>
      <c r="D229" s="234"/>
      <c r="E229" s="116">
        <f t="shared" si="138"/>
        <v>0</v>
      </c>
      <c r="F229" s="48"/>
      <c r="G229" s="79"/>
      <c r="H229" s="79"/>
      <c r="I229" s="48"/>
      <c r="J229" s="48"/>
      <c r="K229" s="243"/>
    </row>
    <row r="230" spans="1:12" ht="22.5" thickBot="1">
      <c r="A230" s="234"/>
      <c r="B230" s="234"/>
      <c r="C230" s="13" t="s">
        <v>36</v>
      </c>
      <c r="D230" s="234"/>
      <c r="E230" s="116">
        <f t="shared" si="138"/>
        <v>0</v>
      </c>
      <c r="F230" s="48"/>
      <c r="G230" s="79"/>
      <c r="H230" s="79"/>
      <c r="I230" s="48"/>
      <c r="J230" s="48"/>
      <c r="K230" s="243"/>
    </row>
    <row r="231" spans="1:12" ht="22.5" thickBot="1">
      <c r="A231" s="235"/>
      <c r="B231" s="235"/>
      <c r="C231" s="13" t="s">
        <v>182</v>
      </c>
      <c r="D231" s="235"/>
      <c r="E231" s="116">
        <f t="shared" si="138"/>
        <v>1105.5698499999999</v>
      </c>
      <c r="F231" s="67">
        <v>135.1</v>
      </c>
      <c r="G231" s="74">
        <f>110+350+20.46985</f>
        <v>480.46985000000001</v>
      </c>
      <c r="H231" s="74">
        <v>490</v>
      </c>
      <c r="I231" s="48"/>
      <c r="J231" s="48"/>
      <c r="K231" s="244"/>
    </row>
    <row r="232" spans="1:12" ht="15.75" customHeight="1" thickBot="1">
      <c r="A232" s="233" t="s">
        <v>185</v>
      </c>
      <c r="B232" s="233" t="s">
        <v>204</v>
      </c>
      <c r="C232" s="54" t="s">
        <v>7</v>
      </c>
      <c r="D232" s="233" t="s">
        <v>183</v>
      </c>
      <c r="E232" s="116">
        <f t="shared" si="138"/>
        <v>14875.533889999999</v>
      </c>
      <c r="F232" s="52">
        <f t="shared" ref="F232" si="143">F233+F234+F235+F236+F237</f>
        <v>5333.44</v>
      </c>
      <c r="G232" s="87">
        <f t="shared" ref="G232" si="144">G233+G234+G235+G236+G237</f>
        <v>5185.8386</v>
      </c>
      <c r="H232" s="87">
        <v>4356.2552900000001</v>
      </c>
      <c r="I232" s="52">
        <f t="shared" ref="I232" si="145">I233+I234+I235+I236+I237</f>
        <v>0</v>
      </c>
      <c r="J232" s="52">
        <f t="shared" ref="J232" si="146">J233+J234+J235+J236+J237</f>
        <v>0</v>
      </c>
      <c r="K232" s="242" t="s">
        <v>188</v>
      </c>
      <c r="L232" s="147" t="s">
        <v>383</v>
      </c>
    </row>
    <row r="233" spans="1:12" ht="22.5" thickBot="1">
      <c r="A233" s="234"/>
      <c r="B233" s="234"/>
      <c r="C233" s="13" t="s">
        <v>6</v>
      </c>
      <c r="D233" s="234"/>
      <c r="E233" s="116">
        <f t="shared" si="138"/>
        <v>0</v>
      </c>
      <c r="F233" s="48"/>
      <c r="G233" s="48"/>
      <c r="H233" s="48"/>
      <c r="I233" s="48"/>
      <c r="J233" s="48"/>
      <c r="K233" s="243"/>
    </row>
    <row r="234" spans="1:12" ht="15.75" thickBot="1">
      <c r="A234" s="234"/>
      <c r="B234" s="234"/>
      <c r="C234" s="13" t="s">
        <v>34</v>
      </c>
      <c r="D234" s="234"/>
      <c r="E234" s="116">
        <f t="shared" si="138"/>
        <v>0</v>
      </c>
      <c r="F234" s="48"/>
      <c r="G234" s="48"/>
      <c r="H234" s="48"/>
      <c r="I234" s="48"/>
      <c r="J234" s="48"/>
      <c r="K234" s="243"/>
    </row>
    <row r="235" spans="1:12" ht="15.75" thickBot="1">
      <c r="A235" s="234"/>
      <c r="B235" s="234"/>
      <c r="C235" s="13" t="s">
        <v>35</v>
      </c>
      <c r="D235" s="234"/>
      <c r="E235" s="116">
        <f t="shared" si="138"/>
        <v>100</v>
      </c>
      <c r="F235" s="48">
        <v>100</v>
      </c>
      <c r="G235" s="48"/>
      <c r="H235" s="48"/>
      <c r="I235" s="48"/>
      <c r="J235" s="48"/>
      <c r="K235" s="243"/>
    </row>
    <row r="236" spans="1:12" ht="22.5" thickBot="1">
      <c r="A236" s="234"/>
      <c r="B236" s="234"/>
      <c r="C236" s="13" t="s">
        <v>36</v>
      </c>
      <c r="D236" s="234"/>
      <c r="E236" s="116">
        <f t="shared" si="138"/>
        <v>0</v>
      </c>
      <c r="F236" s="48"/>
      <c r="G236" s="48"/>
      <c r="H236" s="48"/>
      <c r="I236" s="48"/>
      <c r="J236" s="48"/>
      <c r="K236" s="243"/>
    </row>
    <row r="237" spans="1:12" ht="22.5" thickBot="1">
      <c r="A237" s="235"/>
      <c r="B237" s="235"/>
      <c r="C237" s="13" t="s">
        <v>182</v>
      </c>
      <c r="D237" s="235"/>
      <c r="E237" s="116">
        <f t="shared" si="138"/>
        <v>14775.533889999999</v>
      </c>
      <c r="F237" s="67">
        <v>5233.4399999999996</v>
      </c>
      <c r="G237" s="74">
        <f>1.849+2728.43132+622.523+3.85316+175.78816+973.076+76.856+603.46196</f>
        <v>5185.8386</v>
      </c>
      <c r="H237" s="67">
        <v>4356.2552900000001</v>
      </c>
      <c r="I237" s="48"/>
      <c r="J237" s="48"/>
      <c r="K237" s="244"/>
    </row>
    <row r="238" spans="1:12" ht="15.75" customHeight="1" thickBot="1">
      <c r="A238" s="233" t="s">
        <v>219</v>
      </c>
      <c r="B238" s="233" t="s">
        <v>296</v>
      </c>
      <c r="C238" s="54" t="s">
        <v>7</v>
      </c>
      <c r="D238" s="233" t="s">
        <v>183</v>
      </c>
      <c r="E238" s="116">
        <f t="shared" si="138"/>
        <v>1751.711</v>
      </c>
      <c r="F238" s="87">
        <f t="shared" ref="F238" si="147">F239+F240+F241+F242+F243</f>
        <v>287.7</v>
      </c>
      <c r="G238" s="87">
        <f t="shared" ref="G238" si="148">G239+G240+G241+G242+G243</f>
        <v>1118.297</v>
      </c>
      <c r="H238" s="87">
        <v>345.714</v>
      </c>
      <c r="I238" s="52">
        <f t="shared" ref="I238" si="149">I239+I240+I241+I242+I243</f>
        <v>0</v>
      </c>
      <c r="J238" s="52">
        <f t="shared" ref="J238" si="150">J239+J240+J241+J242+J243</f>
        <v>0</v>
      </c>
      <c r="K238" s="242" t="s">
        <v>8</v>
      </c>
      <c r="L238" s="147" t="s">
        <v>384</v>
      </c>
    </row>
    <row r="239" spans="1:12" ht="22.5" thickBot="1">
      <c r="A239" s="234"/>
      <c r="B239" s="234"/>
      <c r="C239" s="13" t="s">
        <v>6</v>
      </c>
      <c r="D239" s="234"/>
      <c r="E239" s="116">
        <f t="shared" si="138"/>
        <v>0</v>
      </c>
      <c r="F239" s="48"/>
      <c r="G239" s="48"/>
      <c r="H239" s="48"/>
      <c r="I239" s="48"/>
      <c r="J239" s="48"/>
      <c r="K239" s="243"/>
    </row>
    <row r="240" spans="1:12" ht="15.75" thickBot="1">
      <c r="A240" s="234"/>
      <c r="B240" s="234"/>
      <c r="C240" s="13" t="s">
        <v>34</v>
      </c>
      <c r="D240" s="234"/>
      <c r="E240" s="116">
        <f t="shared" si="138"/>
        <v>0</v>
      </c>
      <c r="F240" s="48"/>
      <c r="G240" s="48"/>
      <c r="H240" s="48"/>
      <c r="I240" s="48"/>
      <c r="J240" s="48"/>
      <c r="K240" s="243"/>
    </row>
    <row r="241" spans="1:15" ht="15.75" thickBot="1">
      <c r="A241" s="234"/>
      <c r="B241" s="234"/>
      <c r="C241" s="13" t="s">
        <v>35</v>
      </c>
      <c r="D241" s="234"/>
      <c r="E241" s="116">
        <f t="shared" si="138"/>
        <v>415.59699999999998</v>
      </c>
      <c r="F241" s="48"/>
      <c r="G241" s="48">
        <v>415.59699999999998</v>
      </c>
      <c r="H241" s="48"/>
      <c r="I241" s="48"/>
      <c r="J241" s="48"/>
      <c r="K241" s="243"/>
    </row>
    <row r="242" spans="1:15" ht="22.5" thickBot="1">
      <c r="A242" s="234"/>
      <c r="B242" s="234"/>
      <c r="C242" s="13" t="s">
        <v>36</v>
      </c>
      <c r="D242" s="234"/>
      <c r="E242" s="116">
        <f t="shared" si="138"/>
        <v>0</v>
      </c>
      <c r="F242" s="48"/>
      <c r="G242" s="48"/>
      <c r="H242" s="48"/>
      <c r="I242" s="48"/>
      <c r="J242" s="48"/>
      <c r="K242" s="243"/>
    </row>
    <row r="243" spans="1:15" ht="22.5" thickBot="1">
      <c r="A243" s="235"/>
      <c r="B243" s="235"/>
      <c r="C243" s="13" t="s">
        <v>182</v>
      </c>
      <c r="D243" s="235"/>
      <c r="E243" s="116">
        <f t="shared" si="138"/>
        <v>1336.114</v>
      </c>
      <c r="F243" s="74">
        <v>287.7</v>
      </c>
      <c r="G243" s="25">
        <v>702.7</v>
      </c>
      <c r="H243" s="157">
        <v>345.714</v>
      </c>
      <c r="I243" s="48"/>
      <c r="J243" s="48"/>
      <c r="K243" s="244"/>
    </row>
    <row r="244" spans="1:15" ht="15.75" customHeight="1" thickBot="1">
      <c r="A244" s="233" t="s">
        <v>220</v>
      </c>
      <c r="B244" s="233" t="s">
        <v>205</v>
      </c>
      <c r="C244" s="54" t="s">
        <v>7</v>
      </c>
      <c r="D244" s="233" t="s">
        <v>183</v>
      </c>
      <c r="E244" s="116">
        <f t="shared" si="138"/>
        <v>1356</v>
      </c>
      <c r="F244" s="87">
        <f t="shared" ref="F244" si="151">F245+F246+F247+F248+F249</f>
        <v>556</v>
      </c>
      <c r="G244" s="87">
        <f t="shared" ref="G244" si="152">G245+G246+G247+G248+G249</f>
        <v>400</v>
      </c>
      <c r="H244" s="87">
        <v>400</v>
      </c>
      <c r="I244" s="52">
        <f t="shared" ref="I244" si="153">I245+I246+I247+I248+I249</f>
        <v>0</v>
      </c>
      <c r="J244" s="52">
        <f t="shared" ref="J244" si="154">J245+J246+J247+J248+J249</f>
        <v>0</v>
      </c>
      <c r="K244" s="242" t="s">
        <v>8</v>
      </c>
      <c r="L244" s="147" t="s">
        <v>385</v>
      </c>
    </row>
    <row r="245" spans="1:15" ht="22.5" thickBot="1">
      <c r="A245" s="234"/>
      <c r="B245" s="234"/>
      <c r="C245" s="13" t="s">
        <v>6</v>
      </c>
      <c r="D245" s="234"/>
      <c r="E245" s="116">
        <f t="shared" si="138"/>
        <v>0</v>
      </c>
      <c r="F245" s="79"/>
      <c r="G245" s="79"/>
      <c r="H245" s="79"/>
      <c r="I245" s="48"/>
      <c r="J245" s="48"/>
      <c r="K245" s="243"/>
    </row>
    <row r="246" spans="1:15" ht="15.75" thickBot="1">
      <c r="A246" s="234"/>
      <c r="B246" s="234"/>
      <c r="C246" s="13" t="s">
        <v>34</v>
      </c>
      <c r="D246" s="234"/>
      <c r="E246" s="116">
        <f t="shared" si="138"/>
        <v>0</v>
      </c>
      <c r="F246" s="79"/>
      <c r="G246" s="79"/>
      <c r="H246" s="79"/>
      <c r="I246" s="48"/>
      <c r="J246" s="48"/>
      <c r="K246" s="243"/>
    </row>
    <row r="247" spans="1:15" ht="15.75" thickBot="1">
      <c r="A247" s="234"/>
      <c r="B247" s="234"/>
      <c r="C247" s="13" t="s">
        <v>35</v>
      </c>
      <c r="D247" s="234"/>
      <c r="E247" s="116">
        <f t="shared" si="138"/>
        <v>0</v>
      </c>
      <c r="F247" s="79"/>
      <c r="G247" s="79"/>
      <c r="H247" s="79"/>
      <c r="I247" s="48"/>
      <c r="J247" s="48"/>
      <c r="K247" s="243"/>
    </row>
    <row r="248" spans="1:15" ht="22.5" thickBot="1">
      <c r="A248" s="234"/>
      <c r="B248" s="234"/>
      <c r="C248" s="13" t="s">
        <v>36</v>
      </c>
      <c r="D248" s="234"/>
      <c r="E248" s="116">
        <f t="shared" si="138"/>
        <v>0</v>
      </c>
      <c r="F248" s="79"/>
      <c r="G248" s="79"/>
      <c r="H248" s="79"/>
      <c r="I248" s="48"/>
      <c r="J248" s="48"/>
      <c r="K248" s="243"/>
    </row>
    <row r="249" spans="1:15" ht="22.5" thickBot="1">
      <c r="A249" s="235"/>
      <c r="B249" s="235"/>
      <c r="C249" s="13" t="s">
        <v>182</v>
      </c>
      <c r="D249" s="235"/>
      <c r="E249" s="116">
        <f t="shared" si="138"/>
        <v>1356</v>
      </c>
      <c r="F249" s="74">
        <v>556</v>
      </c>
      <c r="G249" s="74">
        <v>400</v>
      </c>
      <c r="H249" s="74">
        <v>400</v>
      </c>
      <c r="I249" s="48"/>
      <c r="J249" s="48"/>
      <c r="K249" s="244"/>
    </row>
    <row r="250" spans="1:15" ht="15.75" customHeight="1" thickBot="1">
      <c r="A250" s="236" t="s">
        <v>221</v>
      </c>
      <c r="B250" s="233" t="s">
        <v>206</v>
      </c>
      <c r="C250" s="54" t="s">
        <v>7</v>
      </c>
      <c r="D250" s="233" t="s">
        <v>183</v>
      </c>
      <c r="E250" s="116">
        <f t="shared" si="138"/>
        <v>1067.6368400000001</v>
      </c>
      <c r="F250" s="87">
        <f t="shared" ref="F250" si="155">F251+F252+F253+F254+F255</f>
        <v>400.70183999999995</v>
      </c>
      <c r="G250" s="87">
        <f t="shared" ref="G250" si="156">G251+G252+G253+G254+G255</f>
        <v>400.70000000000005</v>
      </c>
      <c r="H250" s="52">
        <v>266.23500000000001</v>
      </c>
      <c r="I250" s="52">
        <f t="shared" ref="I250" si="157">I251+I252+I253+I254+I255</f>
        <v>0</v>
      </c>
      <c r="J250" s="52">
        <f t="shared" ref="J250" si="158">J251+J252+J253+J254+J255</f>
        <v>0</v>
      </c>
      <c r="K250" s="242" t="s">
        <v>8</v>
      </c>
    </row>
    <row r="251" spans="1:15" ht="28.5" customHeight="1" thickBot="1">
      <c r="A251" s="237"/>
      <c r="B251" s="234"/>
      <c r="C251" s="13" t="s">
        <v>6</v>
      </c>
      <c r="D251" s="234"/>
      <c r="E251" s="116">
        <f t="shared" si="138"/>
        <v>0</v>
      </c>
      <c r="F251" s="79"/>
      <c r="G251" s="79"/>
      <c r="H251" s="48"/>
      <c r="I251" s="48"/>
      <c r="J251" s="48"/>
      <c r="K251" s="243"/>
      <c r="L251" s="146" t="s">
        <v>386</v>
      </c>
      <c r="M251" s="171" t="s">
        <v>349</v>
      </c>
      <c r="N251" s="145"/>
      <c r="O251" s="145"/>
    </row>
    <row r="252" spans="1:15" ht="18.75" customHeight="1" thickBot="1">
      <c r="A252" s="237"/>
      <c r="B252" s="234"/>
      <c r="C252" s="13" t="s">
        <v>34</v>
      </c>
      <c r="D252" s="234"/>
      <c r="E252" s="116">
        <f t="shared" si="138"/>
        <v>598.43962999999997</v>
      </c>
      <c r="F252" s="79">
        <v>282.18439999999998</v>
      </c>
      <c r="G252" s="79">
        <v>227.4</v>
      </c>
      <c r="H252" s="48">
        <v>88.855230000000006</v>
      </c>
      <c r="I252" s="48"/>
      <c r="J252" s="48"/>
      <c r="K252" s="243"/>
      <c r="M252" s="171"/>
      <c r="N252" s="145"/>
      <c r="O252" s="145"/>
    </row>
    <row r="253" spans="1:15" ht="15.75" thickBot="1">
      <c r="A253" s="237"/>
      <c r="B253" s="234"/>
      <c r="C253" s="13" t="s">
        <v>35</v>
      </c>
      <c r="D253" s="234"/>
      <c r="E253" s="116">
        <f t="shared" si="138"/>
        <v>0</v>
      </c>
      <c r="F253" s="79"/>
      <c r="G253" s="79"/>
      <c r="H253" s="48"/>
      <c r="I253" s="48"/>
      <c r="J253" s="48"/>
      <c r="K253" s="243"/>
    </row>
    <row r="254" spans="1:15" ht="22.5" thickBot="1">
      <c r="A254" s="237"/>
      <c r="B254" s="234"/>
      <c r="C254" s="13" t="s">
        <v>36</v>
      </c>
      <c r="D254" s="234"/>
      <c r="E254" s="116">
        <f t="shared" si="138"/>
        <v>0</v>
      </c>
      <c r="F254" s="79"/>
      <c r="G254" s="79"/>
      <c r="H254" s="48"/>
      <c r="I254" s="48"/>
      <c r="J254" s="48"/>
      <c r="K254" s="243"/>
    </row>
    <row r="255" spans="1:15" ht="22.5" thickBot="1">
      <c r="A255" s="238"/>
      <c r="B255" s="235"/>
      <c r="C255" s="13" t="s">
        <v>182</v>
      </c>
      <c r="D255" s="235"/>
      <c r="E255" s="116">
        <f t="shared" si="138"/>
        <v>469.19721000000004</v>
      </c>
      <c r="F255" s="79">
        <v>118.51743999999999</v>
      </c>
      <c r="G255" s="79">
        <v>173.3</v>
      </c>
      <c r="H255" s="48">
        <v>177.37977000000001</v>
      </c>
      <c r="I255" s="48"/>
      <c r="J255" s="48"/>
      <c r="K255" s="244"/>
    </row>
    <row r="256" spans="1:15" ht="15.75" customHeight="1" thickBot="1">
      <c r="A256" s="236" t="s">
        <v>434</v>
      </c>
      <c r="B256" s="233" t="s">
        <v>201</v>
      </c>
      <c r="C256" s="54" t="s">
        <v>7</v>
      </c>
      <c r="D256" s="233" t="s">
        <v>183</v>
      </c>
      <c r="E256" s="65">
        <f t="shared" si="138"/>
        <v>1752.29</v>
      </c>
      <c r="F256" s="52">
        <f t="shared" ref="F256" si="159">F257+F258+F259+F260+F261</f>
        <v>598</v>
      </c>
      <c r="G256" s="52">
        <f t="shared" ref="G256" si="160">G257+G258+G259+G260+G261</f>
        <v>0</v>
      </c>
      <c r="H256" s="52">
        <v>1154.29</v>
      </c>
      <c r="I256" s="52">
        <f t="shared" ref="I256" si="161">I257+I258+I259+I260+I261</f>
        <v>0</v>
      </c>
      <c r="J256" s="52">
        <f t="shared" ref="J256" si="162">J257+J258+J259+J260+J261</f>
        <v>0</v>
      </c>
      <c r="K256" s="242" t="s">
        <v>8</v>
      </c>
    </row>
    <row r="257" spans="1:13" ht="22.5" thickBot="1">
      <c r="A257" s="237"/>
      <c r="B257" s="234"/>
      <c r="C257" s="13" t="s">
        <v>6</v>
      </c>
      <c r="D257" s="234"/>
      <c r="E257" s="65">
        <f t="shared" si="138"/>
        <v>0</v>
      </c>
      <c r="F257" s="48"/>
      <c r="G257" s="48"/>
      <c r="H257" s="48"/>
      <c r="I257" s="48"/>
      <c r="J257" s="48"/>
      <c r="K257" s="243"/>
    </row>
    <row r="258" spans="1:13" ht="15.75" thickBot="1">
      <c r="A258" s="237"/>
      <c r="B258" s="234"/>
      <c r="C258" s="13" t="s">
        <v>34</v>
      </c>
      <c r="D258" s="234"/>
      <c r="E258" s="65">
        <f t="shared" si="138"/>
        <v>1644.47</v>
      </c>
      <c r="F258" s="48">
        <v>598</v>
      </c>
      <c r="G258" s="48"/>
      <c r="H258" s="48">
        <v>1046.47</v>
      </c>
      <c r="I258" s="48"/>
      <c r="J258" s="48"/>
      <c r="K258" s="243"/>
    </row>
    <row r="259" spans="1:13" ht="15.75" thickBot="1">
      <c r="A259" s="237"/>
      <c r="B259" s="234"/>
      <c r="C259" s="13" t="s">
        <v>35</v>
      </c>
      <c r="D259" s="234"/>
      <c r="E259" s="65">
        <f t="shared" si="138"/>
        <v>0</v>
      </c>
      <c r="F259" s="48"/>
      <c r="G259" s="48"/>
      <c r="H259" s="48"/>
      <c r="I259" s="48"/>
      <c r="J259" s="48"/>
      <c r="K259" s="243"/>
    </row>
    <row r="260" spans="1:13" ht="22.5" thickBot="1">
      <c r="A260" s="237"/>
      <c r="B260" s="234"/>
      <c r="C260" s="13" t="s">
        <v>36</v>
      </c>
      <c r="D260" s="234"/>
      <c r="E260" s="65">
        <f t="shared" si="138"/>
        <v>0</v>
      </c>
      <c r="F260" s="48"/>
      <c r="G260" s="48"/>
      <c r="H260" s="48"/>
      <c r="I260" s="48"/>
      <c r="J260" s="48"/>
      <c r="K260" s="243"/>
    </row>
    <row r="261" spans="1:13" ht="22.5" thickBot="1">
      <c r="A261" s="238"/>
      <c r="B261" s="235"/>
      <c r="C261" s="13" t="s">
        <v>182</v>
      </c>
      <c r="D261" s="235"/>
      <c r="E261" s="65">
        <f t="shared" si="138"/>
        <v>107.82</v>
      </c>
      <c r="F261" s="48"/>
      <c r="G261" s="48"/>
      <c r="H261" s="48">
        <v>107.82</v>
      </c>
      <c r="I261" s="48"/>
      <c r="J261" s="48"/>
      <c r="K261" s="244"/>
    </row>
    <row r="262" spans="1:13" ht="15.75" customHeight="1" thickBot="1">
      <c r="A262" s="233" t="s">
        <v>436</v>
      </c>
      <c r="B262" s="233" t="s">
        <v>207</v>
      </c>
      <c r="C262" s="54" t="s">
        <v>7</v>
      </c>
      <c r="D262" s="233" t="s">
        <v>183</v>
      </c>
      <c r="E262" s="65">
        <f t="shared" ref="E262:E267" si="163">F262+G262+H262</f>
        <v>599.12140999999997</v>
      </c>
      <c r="F262" s="52">
        <f t="shared" ref="F262:J262" si="164">F263+F264+F265+F266+F267</f>
        <v>599.12140999999997</v>
      </c>
      <c r="G262" s="52">
        <f t="shared" si="164"/>
        <v>0</v>
      </c>
      <c r="H262" s="52">
        <v>0</v>
      </c>
      <c r="I262" s="52">
        <f t="shared" si="164"/>
        <v>0</v>
      </c>
      <c r="J262" s="52">
        <f t="shared" si="164"/>
        <v>0</v>
      </c>
      <c r="K262" s="242" t="s">
        <v>8</v>
      </c>
    </row>
    <row r="263" spans="1:13" ht="22.5" thickBot="1">
      <c r="A263" s="234"/>
      <c r="B263" s="234"/>
      <c r="C263" s="13" t="s">
        <v>6</v>
      </c>
      <c r="D263" s="234"/>
      <c r="E263" s="65">
        <f t="shared" si="163"/>
        <v>0</v>
      </c>
      <c r="F263" s="48"/>
      <c r="G263" s="48"/>
      <c r="H263" s="48"/>
      <c r="I263" s="48"/>
      <c r="J263" s="48"/>
      <c r="K263" s="243"/>
    </row>
    <row r="264" spans="1:13" ht="15.75" thickBot="1">
      <c r="A264" s="234"/>
      <c r="B264" s="234"/>
      <c r="C264" s="13" t="s">
        <v>34</v>
      </c>
      <c r="D264" s="234"/>
      <c r="E264" s="65">
        <f t="shared" si="163"/>
        <v>522.61104999999998</v>
      </c>
      <c r="F264" s="79">
        <v>522.61104999999998</v>
      </c>
      <c r="G264" s="119"/>
      <c r="H264" s="48"/>
      <c r="I264" s="48"/>
      <c r="J264" s="48"/>
      <c r="K264" s="243"/>
      <c r="M264" s="172"/>
    </row>
    <row r="265" spans="1:13" ht="15.75" thickBot="1">
      <c r="A265" s="234"/>
      <c r="B265" s="234"/>
      <c r="C265" s="13" t="s">
        <v>35</v>
      </c>
      <c r="D265" s="234"/>
      <c r="E265" s="65">
        <f t="shared" si="163"/>
        <v>0</v>
      </c>
      <c r="F265" s="79"/>
      <c r="G265" s="120"/>
      <c r="H265" s="48"/>
      <c r="I265" s="48"/>
      <c r="J265" s="48"/>
      <c r="K265" s="243"/>
    </row>
    <row r="266" spans="1:13" ht="22.5" thickBot="1">
      <c r="A266" s="234"/>
      <c r="B266" s="234"/>
      <c r="C266" s="13" t="s">
        <v>36</v>
      </c>
      <c r="D266" s="234"/>
      <c r="E266" s="65">
        <f t="shared" si="163"/>
        <v>0</v>
      </c>
      <c r="F266" s="79"/>
      <c r="G266" s="120"/>
      <c r="H266" s="48"/>
      <c r="I266" s="48"/>
      <c r="J266" s="48"/>
      <c r="K266" s="243"/>
    </row>
    <row r="267" spans="1:13" ht="22.5" thickBot="1">
      <c r="A267" s="235"/>
      <c r="B267" s="235"/>
      <c r="C267" s="13" t="s">
        <v>182</v>
      </c>
      <c r="D267" s="235"/>
      <c r="E267" s="65">
        <f t="shared" si="163"/>
        <v>76.510360000000006</v>
      </c>
      <c r="F267" s="79">
        <v>76.510360000000006</v>
      </c>
      <c r="G267" s="121"/>
      <c r="H267" s="48"/>
      <c r="I267" s="48"/>
      <c r="J267" s="48"/>
      <c r="K267" s="244"/>
    </row>
    <row r="268" spans="1:13" ht="15.75" customHeight="1" thickBot="1">
      <c r="A268" s="280" t="s">
        <v>3</v>
      </c>
      <c r="B268" s="280" t="s">
        <v>153</v>
      </c>
      <c r="C268" s="57" t="s">
        <v>7</v>
      </c>
      <c r="D268" s="46" t="s">
        <v>151</v>
      </c>
      <c r="E268" s="117">
        <f t="shared" si="138"/>
        <v>50723.551999999996</v>
      </c>
      <c r="F268" s="118">
        <f t="shared" ref="F268:J273" si="165">F274+F280+F286+F292+F298+F304+F310+F316</f>
        <v>17381.991999999998</v>
      </c>
      <c r="G268" s="118">
        <f t="shared" si="165"/>
        <v>18093.760000000002</v>
      </c>
      <c r="H268" s="118">
        <f t="shared" si="165"/>
        <v>15247.8</v>
      </c>
      <c r="I268" s="66">
        <f t="shared" si="165"/>
        <v>0</v>
      </c>
      <c r="J268" s="66">
        <f t="shared" si="165"/>
        <v>0</v>
      </c>
      <c r="K268" s="248"/>
    </row>
    <row r="269" spans="1:13" ht="22.5" thickBot="1">
      <c r="A269" s="281"/>
      <c r="B269" s="281"/>
      <c r="C269" s="55" t="s">
        <v>6</v>
      </c>
      <c r="D269" s="44" t="s">
        <v>152</v>
      </c>
      <c r="E269" s="117">
        <f t="shared" si="138"/>
        <v>0</v>
      </c>
      <c r="F269" s="84">
        <f t="shared" si="165"/>
        <v>0</v>
      </c>
      <c r="G269" s="84">
        <f t="shared" si="165"/>
        <v>0</v>
      </c>
      <c r="H269" s="84">
        <f t="shared" si="165"/>
        <v>0</v>
      </c>
      <c r="I269" s="50">
        <f t="shared" si="165"/>
        <v>0</v>
      </c>
      <c r="J269" s="50">
        <f t="shared" si="165"/>
        <v>0</v>
      </c>
      <c r="K269" s="249"/>
    </row>
    <row r="270" spans="1:13" ht="20.25" customHeight="1" thickBot="1">
      <c r="A270" s="281"/>
      <c r="B270" s="281"/>
      <c r="C270" s="55" t="s">
        <v>34</v>
      </c>
      <c r="D270" s="45"/>
      <c r="E270" s="117">
        <f t="shared" si="138"/>
        <v>14110.400000000001</v>
      </c>
      <c r="F270" s="84">
        <f t="shared" si="165"/>
        <v>4501.5999999999995</v>
      </c>
      <c r="G270" s="84">
        <f t="shared" si="165"/>
        <v>4913.6000000000004</v>
      </c>
      <c r="H270" s="84">
        <f t="shared" si="165"/>
        <v>4695.2</v>
      </c>
      <c r="I270" s="50">
        <f t="shared" si="165"/>
        <v>0</v>
      </c>
      <c r="J270" s="50">
        <f t="shared" si="165"/>
        <v>0</v>
      </c>
      <c r="K270" s="249"/>
    </row>
    <row r="271" spans="1:13" ht="21.75" customHeight="1" thickBot="1">
      <c r="A271" s="281"/>
      <c r="B271" s="281"/>
      <c r="C271" s="55" t="s">
        <v>35</v>
      </c>
      <c r="D271" s="45"/>
      <c r="E271" s="117">
        <f t="shared" si="138"/>
        <v>0</v>
      </c>
      <c r="F271" s="84">
        <f t="shared" si="165"/>
        <v>0</v>
      </c>
      <c r="G271" s="84">
        <f t="shared" si="165"/>
        <v>0</v>
      </c>
      <c r="H271" s="84">
        <f t="shared" si="165"/>
        <v>0</v>
      </c>
      <c r="I271" s="50">
        <f t="shared" si="165"/>
        <v>0</v>
      </c>
      <c r="J271" s="50">
        <f t="shared" si="165"/>
        <v>0</v>
      </c>
      <c r="K271" s="249"/>
    </row>
    <row r="272" spans="1:13" ht="22.5" thickBot="1">
      <c r="A272" s="281"/>
      <c r="B272" s="281"/>
      <c r="C272" s="55" t="s">
        <v>36</v>
      </c>
      <c r="D272" s="61"/>
      <c r="E272" s="117">
        <f t="shared" si="138"/>
        <v>0</v>
      </c>
      <c r="F272" s="84">
        <f t="shared" si="165"/>
        <v>0</v>
      </c>
      <c r="G272" s="84">
        <f t="shared" si="165"/>
        <v>0</v>
      </c>
      <c r="H272" s="84">
        <f t="shared" si="165"/>
        <v>0</v>
      </c>
      <c r="I272" s="50">
        <f t="shared" si="165"/>
        <v>0</v>
      </c>
      <c r="J272" s="50">
        <f t="shared" si="165"/>
        <v>0</v>
      </c>
      <c r="K272" s="249"/>
    </row>
    <row r="273" spans="1:12" ht="22.5" thickBot="1">
      <c r="A273" s="282"/>
      <c r="B273" s="282"/>
      <c r="C273" s="56" t="s">
        <v>182</v>
      </c>
      <c r="D273" s="47"/>
      <c r="E273" s="117">
        <f t="shared" si="138"/>
        <v>36613.152000000002</v>
      </c>
      <c r="F273" s="84">
        <f t="shared" si="165"/>
        <v>12880.392</v>
      </c>
      <c r="G273" s="84">
        <f t="shared" si="165"/>
        <v>13180.16</v>
      </c>
      <c r="H273" s="84">
        <f t="shared" si="165"/>
        <v>10552.6</v>
      </c>
      <c r="I273" s="50">
        <f t="shared" si="165"/>
        <v>0</v>
      </c>
      <c r="J273" s="50">
        <f t="shared" si="165"/>
        <v>0</v>
      </c>
      <c r="K273" s="250"/>
    </row>
    <row r="274" spans="1:12" ht="15.75" customHeight="1" thickBot="1">
      <c r="A274" s="233" t="s">
        <v>174</v>
      </c>
      <c r="B274" s="233" t="s">
        <v>154</v>
      </c>
      <c r="C274" s="54" t="s">
        <v>7</v>
      </c>
      <c r="D274" s="233" t="s">
        <v>183</v>
      </c>
      <c r="E274" s="116">
        <f t="shared" si="138"/>
        <v>33241.432000000001</v>
      </c>
      <c r="F274" s="87">
        <f t="shared" ref="F274" si="166">F275+F276+F277+F278+F279</f>
        <v>11930.432000000001</v>
      </c>
      <c r="G274" s="87">
        <f t="shared" ref="G274" si="167">G275+G276+G277+G278+G279</f>
        <v>12011.4</v>
      </c>
      <c r="H274" s="87">
        <f t="shared" ref="H274" si="168">H275+H276+H277+H278+H279</f>
        <v>9299.6</v>
      </c>
      <c r="I274" s="52">
        <f t="shared" ref="I274" si="169">I275+I276+I277+I278+I279</f>
        <v>0</v>
      </c>
      <c r="J274" s="52">
        <f t="shared" ref="J274" si="170">J275+J276+J277+J278+J279</f>
        <v>0</v>
      </c>
      <c r="K274" s="242" t="s">
        <v>189</v>
      </c>
      <c r="L274" s="146" t="s">
        <v>357</v>
      </c>
    </row>
    <row r="275" spans="1:12" ht="22.5" thickBot="1">
      <c r="A275" s="234"/>
      <c r="B275" s="234"/>
      <c r="C275" s="13" t="s">
        <v>6</v>
      </c>
      <c r="D275" s="234"/>
      <c r="E275" s="116">
        <f t="shared" si="138"/>
        <v>0</v>
      </c>
      <c r="F275" s="79"/>
      <c r="G275" s="79"/>
      <c r="H275" s="79"/>
      <c r="I275" s="48"/>
      <c r="J275" s="48"/>
      <c r="K275" s="243"/>
    </row>
    <row r="276" spans="1:12" ht="15.75" thickBot="1">
      <c r="A276" s="234"/>
      <c r="B276" s="234"/>
      <c r="C276" s="13" t="s">
        <v>34</v>
      </c>
      <c r="D276" s="234"/>
      <c r="E276" s="116">
        <f t="shared" si="138"/>
        <v>0</v>
      </c>
      <c r="F276" s="79"/>
      <c r="G276" s="79"/>
      <c r="H276" s="79"/>
      <c r="I276" s="48"/>
      <c r="J276" s="48"/>
      <c r="K276" s="243"/>
    </row>
    <row r="277" spans="1:12" ht="15.75" thickBot="1">
      <c r="A277" s="234"/>
      <c r="B277" s="234"/>
      <c r="C277" s="13" t="s">
        <v>35</v>
      </c>
      <c r="D277" s="234"/>
      <c r="E277" s="116">
        <f t="shared" si="138"/>
        <v>0</v>
      </c>
      <c r="F277" s="79"/>
      <c r="G277" s="79"/>
      <c r="H277" s="79"/>
      <c r="I277" s="48"/>
      <c r="J277" s="48"/>
      <c r="K277" s="243"/>
    </row>
    <row r="278" spans="1:12" ht="22.5" thickBot="1">
      <c r="A278" s="234"/>
      <c r="B278" s="234"/>
      <c r="C278" s="13" t="s">
        <v>36</v>
      </c>
      <c r="D278" s="234"/>
      <c r="E278" s="116">
        <f t="shared" si="138"/>
        <v>0</v>
      </c>
      <c r="F278" s="79"/>
      <c r="G278" s="79"/>
      <c r="H278" s="79"/>
      <c r="I278" s="48"/>
      <c r="J278" s="48"/>
      <c r="K278" s="243"/>
    </row>
    <row r="279" spans="1:12" ht="22.5" thickBot="1">
      <c r="A279" s="235"/>
      <c r="B279" s="235"/>
      <c r="C279" s="13" t="s">
        <v>182</v>
      </c>
      <c r="D279" s="235"/>
      <c r="E279" s="116">
        <f t="shared" si="138"/>
        <v>33241.432000000001</v>
      </c>
      <c r="F279" s="79">
        <v>11930.432000000001</v>
      </c>
      <c r="G279" s="74">
        <f>12011.4</f>
        <v>12011.4</v>
      </c>
      <c r="H279" s="79">
        <v>9299.6</v>
      </c>
      <c r="I279" s="48"/>
      <c r="J279" s="48"/>
      <c r="K279" s="244"/>
    </row>
    <row r="280" spans="1:12" ht="15.75" customHeight="1" thickBot="1">
      <c r="A280" s="233" t="s">
        <v>175</v>
      </c>
      <c r="B280" s="233" t="s">
        <v>155</v>
      </c>
      <c r="C280" s="54" t="s">
        <v>7</v>
      </c>
      <c r="D280" s="233" t="s">
        <v>183</v>
      </c>
      <c r="E280" s="65">
        <f t="shared" si="138"/>
        <v>165.35</v>
      </c>
      <c r="F280" s="52">
        <f t="shared" ref="F280" si="171">F281+F282+F283+F284+F285</f>
        <v>0</v>
      </c>
      <c r="G280" s="52">
        <f t="shared" ref="G280" si="172">G281+G282+G283+G284+G285</f>
        <v>165.35</v>
      </c>
      <c r="H280" s="52">
        <f t="shared" ref="H280" si="173">H281+H282+H283+H284+H285</f>
        <v>0</v>
      </c>
      <c r="I280" s="52">
        <f t="shared" ref="I280" si="174">I281+I282+I283+I284+I285</f>
        <v>0</v>
      </c>
      <c r="J280" s="52">
        <f t="shared" ref="J280" si="175">J281+J282+J283+J284+J285</f>
        <v>0</v>
      </c>
      <c r="K280" s="242" t="s">
        <v>189</v>
      </c>
      <c r="L280" s="146" t="s">
        <v>358</v>
      </c>
    </row>
    <row r="281" spans="1:12" ht="22.5" thickBot="1">
      <c r="A281" s="234"/>
      <c r="B281" s="234"/>
      <c r="C281" s="13" t="s">
        <v>6</v>
      </c>
      <c r="D281" s="234"/>
      <c r="E281" s="65">
        <f t="shared" si="138"/>
        <v>0</v>
      </c>
      <c r="F281" s="48"/>
      <c r="G281" s="48"/>
      <c r="H281" s="48"/>
      <c r="I281" s="48"/>
      <c r="J281" s="48"/>
      <c r="K281" s="243"/>
    </row>
    <row r="282" spans="1:12" ht="15.75" thickBot="1">
      <c r="A282" s="234"/>
      <c r="B282" s="234"/>
      <c r="C282" s="13" t="s">
        <v>34</v>
      </c>
      <c r="D282" s="234"/>
      <c r="E282" s="65">
        <f t="shared" si="138"/>
        <v>0</v>
      </c>
      <c r="F282" s="48"/>
      <c r="G282" s="48"/>
      <c r="H282" s="48"/>
      <c r="I282" s="48"/>
      <c r="J282" s="48"/>
      <c r="K282" s="243"/>
    </row>
    <row r="283" spans="1:12" ht="15.75" thickBot="1">
      <c r="A283" s="234"/>
      <c r="B283" s="234"/>
      <c r="C283" s="13" t="s">
        <v>35</v>
      </c>
      <c r="D283" s="234"/>
      <c r="E283" s="65">
        <f t="shared" si="138"/>
        <v>0</v>
      </c>
      <c r="F283" s="48"/>
      <c r="G283" s="48"/>
      <c r="H283" s="48"/>
      <c r="I283" s="48"/>
      <c r="J283" s="48"/>
      <c r="K283" s="243"/>
    </row>
    <row r="284" spans="1:12" ht="22.5" thickBot="1">
      <c r="A284" s="234"/>
      <c r="B284" s="234"/>
      <c r="C284" s="13" t="s">
        <v>36</v>
      </c>
      <c r="D284" s="234"/>
      <c r="E284" s="65">
        <f t="shared" si="138"/>
        <v>0</v>
      </c>
      <c r="F284" s="48"/>
      <c r="G284" s="48"/>
      <c r="H284" s="48"/>
      <c r="I284" s="48"/>
      <c r="J284" s="48"/>
      <c r="K284" s="243"/>
    </row>
    <row r="285" spans="1:12" ht="22.5" thickBot="1">
      <c r="A285" s="235"/>
      <c r="B285" s="235"/>
      <c r="C285" s="13" t="s">
        <v>182</v>
      </c>
      <c r="D285" s="235"/>
      <c r="E285" s="65">
        <f t="shared" si="138"/>
        <v>165.35</v>
      </c>
      <c r="F285" s="48"/>
      <c r="G285" s="48">
        <v>165.35</v>
      </c>
      <c r="H285" s="48"/>
      <c r="I285" s="48"/>
      <c r="J285" s="48"/>
      <c r="K285" s="244"/>
      <c r="L285" s="150" t="s">
        <v>390</v>
      </c>
    </row>
    <row r="286" spans="1:12" ht="15.75" customHeight="1" thickBot="1">
      <c r="A286" s="233" t="s">
        <v>176</v>
      </c>
      <c r="B286" s="233" t="s">
        <v>156</v>
      </c>
      <c r="C286" s="54" t="s">
        <v>7</v>
      </c>
      <c r="D286" s="233" t="s">
        <v>183</v>
      </c>
      <c r="E286" s="65">
        <f t="shared" si="138"/>
        <v>2150.96</v>
      </c>
      <c r="F286" s="52">
        <f t="shared" ref="F286" si="176">F287+F288+F289+F290+F291</f>
        <v>700.96</v>
      </c>
      <c r="G286" s="87">
        <f t="shared" ref="G286" si="177">G287+G288+G289+G290+G291</f>
        <v>700</v>
      </c>
      <c r="H286" s="87">
        <f t="shared" ref="H286" si="178">H287+H288+H289+H290+H291</f>
        <v>750</v>
      </c>
      <c r="I286" s="52">
        <f t="shared" ref="I286" si="179">I287+I288+I289+I290+I291</f>
        <v>0</v>
      </c>
      <c r="J286" s="52">
        <f t="shared" ref="J286" si="180">J287+J288+J289+J290+J291</f>
        <v>0</v>
      </c>
      <c r="K286" s="242" t="s">
        <v>189</v>
      </c>
      <c r="L286" s="146" t="s">
        <v>359</v>
      </c>
    </row>
    <row r="287" spans="1:12" ht="22.5" thickBot="1">
      <c r="A287" s="234"/>
      <c r="B287" s="234"/>
      <c r="C287" s="13" t="s">
        <v>6</v>
      </c>
      <c r="D287" s="234"/>
      <c r="E287" s="65">
        <f t="shared" si="138"/>
        <v>0</v>
      </c>
      <c r="F287" s="48"/>
      <c r="G287" s="48"/>
      <c r="H287" s="48"/>
      <c r="I287" s="48"/>
      <c r="J287" s="48"/>
      <c r="K287" s="243"/>
    </row>
    <row r="288" spans="1:12" ht="15.75" thickBot="1">
      <c r="A288" s="234"/>
      <c r="B288" s="234"/>
      <c r="C288" s="13" t="s">
        <v>34</v>
      </c>
      <c r="D288" s="234"/>
      <c r="E288" s="65">
        <f t="shared" si="138"/>
        <v>0</v>
      </c>
      <c r="F288" s="48"/>
      <c r="G288" s="48"/>
      <c r="H288" s="48"/>
      <c r="I288" s="48"/>
      <c r="J288" s="48"/>
      <c r="K288" s="243"/>
    </row>
    <row r="289" spans="1:12" ht="15.75" thickBot="1">
      <c r="A289" s="234"/>
      <c r="B289" s="234"/>
      <c r="C289" s="13" t="s">
        <v>35</v>
      </c>
      <c r="D289" s="234"/>
      <c r="E289" s="65">
        <f t="shared" si="138"/>
        <v>0</v>
      </c>
      <c r="F289" s="48"/>
      <c r="G289" s="48"/>
      <c r="H289" s="48"/>
      <c r="I289" s="48"/>
      <c r="J289" s="48"/>
      <c r="K289" s="243"/>
    </row>
    <row r="290" spans="1:12" ht="22.5" thickBot="1">
      <c r="A290" s="234"/>
      <c r="B290" s="234"/>
      <c r="C290" s="13" t="s">
        <v>36</v>
      </c>
      <c r="D290" s="234"/>
      <c r="E290" s="65">
        <f t="shared" si="138"/>
        <v>0</v>
      </c>
      <c r="F290" s="48"/>
      <c r="G290" s="48"/>
      <c r="H290" s="48"/>
      <c r="I290" s="48"/>
      <c r="J290" s="48"/>
      <c r="K290" s="243"/>
    </row>
    <row r="291" spans="1:12" ht="22.5" thickBot="1">
      <c r="A291" s="235"/>
      <c r="B291" s="235"/>
      <c r="C291" s="13" t="s">
        <v>182</v>
      </c>
      <c r="D291" s="235"/>
      <c r="E291" s="65">
        <f t="shared" si="138"/>
        <v>2150.96</v>
      </c>
      <c r="F291" s="48">
        <v>700.96</v>
      </c>
      <c r="G291" s="74">
        <v>700</v>
      </c>
      <c r="H291" s="74">
        <v>750</v>
      </c>
      <c r="I291" s="48"/>
      <c r="J291" s="48"/>
      <c r="K291" s="244"/>
    </row>
    <row r="292" spans="1:12" ht="15.75" customHeight="1" thickBot="1">
      <c r="A292" s="233" t="s">
        <v>177</v>
      </c>
      <c r="B292" s="233" t="s">
        <v>155</v>
      </c>
      <c r="C292" s="54" t="s">
        <v>7</v>
      </c>
      <c r="D292" s="233" t="s">
        <v>183</v>
      </c>
      <c r="E292" s="65">
        <f t="shared" si="138"/>
        <v>0</v>
      </c>
      <c r="F292" s="52">
        <f t="shared" ref="F292" si="181">F293+F294+F295+F296+F297</f>
        <v>0</v>
      </c>
      <c r="G292" s="52">
        <f t="shared" ref="G292" si="182">G293+G294+G295+G296+G297</f>
        <v>0</v>
      </c>
      <c r="H292" s="52">
        <f t="shared" ref="H292" si="183">H293+H294+H295+H296+H297</f>
        <v>0</v>
      </c>
      <c r="I292" s="52">
        <f t="shared" ref="I292" si="184">I293+I294+I295+I296+I297</f>
        <v>0</v>
      </c>
      <c r="J292" s="52">
        <f t="shared" ref="J292" si="185">J293+J294+J295+J296+J297</f>
        <v>0</v>
      </c>
      <c r="K292" s="242" t="s">
        <v>189</v>
      </c>
      <c r="L292" s="146" t="s">
        <v>360</v>
      </c>
    </row>
    <row r="293" spans="1:12" ht="22.5" thickBot="1">
      <c r="A293" s="234"/>
      <c r="B293" s="234"/>
      <c r="C293" s="13" t="s">
        <v>6</v>
      </c>
      <c r="D293" s="234"/>
      <c r="E293" s="65">
        <f t="shared" ref="E293:E356" si="186">F293+G293+H293</f>
        <v>0</v>
      </c>
      <c r="F293" s="48"/>
      <c r="G293" s="48"/>
      <c r="H293" s="48"/>
      <c r="I293" s="48"/>
      <c r="J293" s="48"/>
      <c r="K293" s="243"/>
    </row>
    <row r="294" spans="1:12" ht="15.75" thickBot="1">
      <c r="A294" s="234"/>
      <c r="B294" s="234"/>
      <c r="C294" s="13" t="s">
        <v>34</v>
      </c>
      <c r="D294" s="234"/>
      <c r="E294" s="65">
        <f t="shared" si="186"/>
        <v>0</v>
      </c>
      <c r="F294" s="48"/>
      <c r="G294" s="48"/>
      <c r="H294" s="48"/>
      <c r="I294" s="48"/>
      <c r="J294" s="48"/>
      <c r="K294" s="243"/>
    </row>
    <row r="295" spans="1:12" ht="15.75" thickBot="1">
      <c r="A295" s="234"/>
      <c r="B295" s="234"/>
      <c r="C295" s="13" t="s">
        <v>35</v>
      </c>
      <c r="D295" s="234"/>
      <c r="E295" s="65">
        <f t="shared" si="186"/>
        <v>0</v>
      </c>
      <c r="F295" s="48"/>
      <c r="G295" s="48"/>
      <c r="H295" s="48"/>
      <c r="I295" s="48"/>
      <c r="J295" s="48"/>
      <c r="K295" s="243"/>
    </row>
    <row r="296" spans="1:12" ht="22.5" thickBot="1">
      <c r="A296" s="234"/>
      <c r="B296" s="234"/>
      <c r="C296" s="13" t="s">
        <v>36</v>
      </c>
      <c r="D296" s="234"/>
      <c r="E296" s="65">
        <f t="shared" si="186"/>
        <v>0</v>
      </c>
      <c r="F296" s="48"/>
      <c r="G296" s="48"/>
      <c r="H296" s="48"/>
      <c r="I296" s="48"/>
      <c r="J296" s="48"/>
      <c r="K296" s="243"/>
    </row>
    <row r="297" spans="1:12" ht="22.5" thickBot="1">
      <c r="A297" s="235"/>
      <c r="B297" s="235"/>
      <c r="C297" s="13" t="s">
        <v>182</v>
      </c>
      <c r="D297" s="235"/>
      <c r="E297" s="65">
        <f t="shared" si="186"/>
        <v>0</v>
      </c>
      <c r="F297" s="48"/>
      <c r="G297" s="48"/>
      <c r="H297" s="48"/>
      <c r="I297" s="48"/>
      <c r="J297" s="48"/>
      <c r="K297" s="244"/>
    </row>
    <row r="298" spans="1:12" ht="15.75" customHeight="1" thickBot="1">
      <c r="A298" s="233" t="s">
        <v>119</v>
      </c>
      <c r="B298" s="233" t="s">
        <v>361</v>
      </c>
      <c r="C298" s="54" t="s">
        <v>7</v>
      </c>
      <c r="D298" s="233" t="s">
        <v>183</v>
      </c>
      <c r="E298" s="116">
        <f t="shared" si="186"/>
        <v>1055.4099999999999</v>
      </c>
      <c r="F298" s="87">
        <f t="shared" ref="F298" si="187">F299+F300+F301+F302+F303</f>
        <v>249</v>
      </c>
      <c r="G298" s="87">
        <f t="shared" ref="G298" si="188">G299+G300+G301+G302+G303</f>
        <v>303.40999999999997</v>
      </c>
      <c r="H298" s="87">
        <f t="shared" ref="H298" si="189">H299+H300+H301+H302+H303</f>
        <v>503</v>
      </c>
      <c r="I298" s="52">
        <f t="shared" ref="I298" si="190">I299+I300+I301+I302+I303</f>
        <v>0</v>
      </c>
      <c r="J298" s="52">
        <f t="shared" ref="J298" si="191">J299+J300+J301+J302+J303</f>
        <v>0</v>
      </c>
      <c r="K298" s="242" t="s">
        <v>189</v>
      </c>
      <c r="L298" s="146" t="s">
        <v>362</v>
      </c>
    </row>
    <row r="299" spans="1:12" ht="22.5" thickBot="1">
      <c r="A299" s="234"/>
      <c r="B299" s="234"/>
      <c r="C299" s="13" t="s">
        <v>6</v>
      </c>
      <c r="D299" s="234"/>
      <c r="E299" s="116">
        <f t="shared" si="186"/>
        <v>0</v>
      </c>
      <c r="F299" s="79"/>
      <c r="G299" s="79"/>
      <c r="H299" s="79"/>
      <c r="I299" s="48"/>
      <c r="J299" s="48"/>
      <c r="K299" s="243"/>
    </row>
    <row r="300" spans="1:12" ht="15.75" thickBot="1">
      <c r="A300" s="234"/>
      <c r="B300" s="234"/>
      <c r="C300" s="13" t="s">
        <v>34</v>
      </c>
      <c r="D300" s="234"/>
      <c r="E300" s="116">
        <f t="shared" si="186"/>
        <v>0</v>
      </c>
      <c r="F300" s="79"/>
      <c r="G300" s="79"/>
      <c r="H300" s="79"/>
      <c r="I300" s="48"/>
      <c r="J300" s="48"/>
      <c r="K300" s="243"/>
    </row>
    <row r="301" spans="1:12" ht="15.75" thickBot="1">
      <c r="A301" s="234"/>
      <c r="B301" s="234"/>
      <c r="C301" s="13" t="s">
        <v>35</v>
      </c>
      <c r="D301" s="234"/>
      <c r="E301" s="116">
        <f t="shared" si="186"/>
        <v>0</v>
      </c>
      <c r="F301" s="79"/>
      <c r="G301" s="79"/>
      <c r="H301" s="79"/>
      <c r="I301" s="48"/>
      <c r="J301" s="48"/>
      <c r="K301" s="243"/>
    </row>
    <row r="302" spans="1:12" ht="22.5" thickBot="1">
      <c r="A302" s="234"/>
      <c r="B302" s="234"/>
      <c r="C302" s="13" t="s">
        <v>36</v>
      </c>
      <c r="D302" s="234"/>
      <c r="E302" s="116">
        <f t="shared" si="186"/>
        <v>0</v>
      </c>
      <c r="F302" s="79"/>
      <c r="G302" s="79"/>
      <c r="H302" s="79"/>
      <c r="I302" s="48"/>
      <c r="J302" s="48"/>
      <c r="K302" s="243"/>
    </row>
    <row r="303" spans="1:12" ht="22.5" thickBot="1">
      <c r="A303" s="235"/>
      <c r="B303" s="235"/>
      <c r="C303" s="13" t="s">
        <v>182</v>
      </c>
      <c r="D303" s="235"/>
      <c r="E303" s="116">
        <f t="shared" si="186"/>
        <v>1055.4099999999999</v>
      </c>
      <c r="F303" s="79">
        <v>249</v>
      </c>
      <c r="G303" s="74">
        <f>44.41+24.1+56.32+14.58+164</f>
        <v>303.40999999999997</v>
      </c>
      <c r="H303" s="74">
        <v>503</v>
      </c>
      <c r="I303" s="48"/>
      <c r="J303" s="48"/>
      <c r="K303" s="244"/>
    </row>
    <row r="304" spans="1:12" ht="15.75" customHeight="1" thickBot="1">
      <c r="A304" s="233" t="s">
        <v>122</v>
      </c>
      <c r="B304" s="233" t="s">
        <v>155</v>
      </c>
      <c r="C304" s="54" t="s">
        <v>7</v>
      </c>
      <c r="D304" s="233" t="s">
        <v>183</v>
      </c>
      <c r="E304" s="65">
        <f t="shared" si="186"/>
        <v>0</v>
      </c>
      <c r="F304" s="52">
        <f t="shared" ref="F304" si="192">F305+F306+F307+F308+F309</f>
        <v>0</v>
      </c>
      <c r="G304" s="52">
        <f t="shared" ref="G304" si="193">G305+G306+G307+G308+G309</f>
        <v>0</v>
      </c>
      <c r="H304" s="52">
        <f t="shared" ref="H304" si="194">H305+H306+H307+H308+H309</f>
        <v>0</v>
      </c>
      <c r="I304" s="52">
        <f t="shared" ref="I304" si="195">I305+I306+I307+I308+I309</f>
        <v>0</v>
      </c>
      <c r="J304" s="52">
        <f t="shared" ref="J304" si="196">J305+J306+J307+J308+J309</f>
        <v>0</v>
      </c>
      <c r="K304" s="242" t="s">
        <v>189</v>
      </c>
    </row>
    <row r="305" spans="1:12" ht="22.5" thickBot="1">
      <c r="A305" s="234"/>
      <c r="B305" s="234"/>
      <c r="C305" s="13" t="s">
        <v>6</v>
      </c>
      <c r="D305" s="234"/>
      <c r="E305" s="65">
        <f t="shared" si="186"/>
        <v>0</v>
      </c>
      <c r="F305" s="48"/>
      <c r="G305" s="48"/>
      <c r="H305" s="48"/>
      <c r="I305" s="48"/>
      <c r="J305" s="48"/>
      <c r="K305" s="243"/>
    </row>
    <row r="306" spans="1:12" ht="15.75" thickBot="1">
      <c r="A306" s="234"/>
      <c r="B306" s="234"/>
      <c r="C306" s="13" t="s">
        <v>34</v>
      </c>
      <c r="D306" s="234"/>
      <c r="E306" s="65">
        <f t="shared" si="186"/>
        <v>0</v>
      </c>
      <c r="F306" s="48"/>
      <c r="G306" s="48"/>
      <c r="H306" s="48"/>
      <c r="I306" s="48"/>
      <c r="J306" s="48"/>
      <c r="K306" s="243"/>
    </row>
    <row r="307" spans="1:12" ht="15.75" thickBot="1">
      <c r="A307" s="234"/>
      <c r="B307" s="234"/>
      <c r="C307" s="13" t="s">
        <v>35</v>
      </c>
      <c r="D307" s="234"/>
      <c r="E307" s="65">
        <f t="shared" si="186"/>
        <v>0</v>
      </c>
      <c r="F307" s="48"/>
      <c r="G307" s="48"/>
      <c r="H307" s="48"/>
      <c r="I307" s="48"/>
      <c r="J307" s="48"/>
      <c r="K307" s="243"/>
    </row>
    <row r="308" spans="1:12" ht="22.5" thickBot="1">
      <c r="A308" s="234"/>
      <c r="B308" s="234"/>
      <c r="C308" s="13" t="s">
        <v>36</v>
      </c>
      <c r="D308" s="234"/>
      <c r="E308" s="65">
        <f t="shared" si="186"/>
        <v>0</v>
      </c>
      <c r="F308" s="48"/>
      <c r="G308" s="48"/>
      <c r="H308" s="48"/>
      <c r="I308" s="48"/>
      <c r="J308" s="48"/>
      <c r="K308" s="243"/>
    </row>
    <row r="309" spans="1:12" ht="22.5" thickBot="1">
      <c r="A309" s="235"/>
      <c r="B309" s="235"/>
      <c r="C309" s="13" t="s">
        <v>182</v>
      </c>
      <c r="D309" s="235"/>
      <c r="E309" s="65">
        <f t="shared" si="186"/>
        <v>0</v>
      </c>
      <c r="F309" s="48"/>
      <c r="G309" s="48"/>
      <c r="H309" s="48"/>
      <c r="I309" s="48"/>
      <c r="J309" s="48"/>
      <c r="K309" s="244"/>
    </row>
    <row r="310" spans="1:12" ht="15.75" customHeight="1" thickBot="1">
      <c r="A310" s="233" t="s">
        <v>123</v>
      </c>
      <c r="B310" s="233" t="s">
        <v>216</v>
      </c>
      <c r="C310" s="54" t="s">
        <v>7</v>
      </c>
      <c r="D310" s="233" t="s">
        <v>183</v>
      </c>
      <c r="E310" s="65">
        <f t="shared" si="186"/>
        <v>13610.79</v>
      </c>
      <c r="F310" s="52">
        <f t="shared" ref="F310" si="197">F311+F312+F313+F314+F315</f>
        <v>4001.99</v>
      </c>
      <c r="G310" s="52">
        <f t="shared" ref="G310" si="198">G311+G312+G313+G314+G315</f>
        <v>4913.6000000000004</v>
      </c>
      <c r="H310" s="52">
        <f t="shared" ref="H310" si="199">H311+H312+H313+H314+H315</f>
        <v>4695.2</v>
      </c>
      <c r="I310" s="52">
        <f t="shared" ref="I310" si="200">I311+I312+I313+I314+I315</f>
        <v>0</v>
      </c>
      <c r="J310" s="52">
        <f t="shared" ref="J310" si="201">J311+J312+J313+J314+J315</f>
        <v>0</v>
      </c>
      <c r="K310" s="242" t="s">
        <v>189</v>
      </c>
      <c r="L310" s="146" t="s">
        <v>364</v>
      </c>
    </row>
    <row r="311" spans="1:12" ht="22.5" thickBot="1">
      <c r="A311" s="234"/>
      <c r="B311" s="234"/>
      <c r="C311" s="13" t="s">
        <v>6</v>
      </c>
      <c r="D311" s="234"/>
      <c r="E311" s="65">
        <f t="shared" si="186"/>
        <v>0</v>
      </c>
      <c r="F311" s="48"/>
      <c r="G311" s="48"/>
      <c r="H311" s="48"/>
      <c r="I311" s="48"/>
      <c r="J311" s="48"/>
      <c r="K311" s="243"/>
    </row>
    <row r="312" spans="1:12" ht="15.75" thickBot="1">
      <c r="A312" s="234"/>
      <c r="B312" s="234"/>
      <c r="C312" s="13" t="s">
        <v>34</v>
      </c>
      <c r="D312" s="234"/>
      <c r="E312" s="65">
        <f t="shared" si="186"/>
        <v>13610.79</v>
      </c>
      <c r="F312" s="48">
        <v>4001.99</v>
      </c>
      <c r="G312" s="48">
        <v>4913.6000000000004</v>
      </c>
      <c r="H312" s="48">
        <v>4695.2</v>
      </c>
      <c r="I312" s="48"/>
      <c r="J312" s="48"/>
      <c r="K312" s="243"/>
    </row>
    <row r="313" spans="1:12" ht="15.75" thickBot="1">
      <c r="A313" s="234"/>
      <c r="B313" s="234"/>
      <c r="C313" s="13" t="s">
        <v>35</v>
      </c>
      <c r="D313" s="234"/>
      <c r="E313" s="65">
        <f t="shared" si="186"/>
        <v>0</v>
      </c>
      <c r="F313" s="48"/>
      <c r="G313" s="48"/>
      <c r="H313" s="48"/>
      <c r="I313" s="48"/>
      <c r="J313" s="48"/>
      <c r="K313" s="243"/>
    </row>
    <row r="314" spans="1:12" ht="22.5" thickBot="1">
      <c r="A314" s="234"/>
      <c r="B314" s="234"/>
      <c r="C314" s="13" t="s">
        <v>36</v>
      </c>
      <c r="D314" s="234"/>
      <c r="E314" s="65">
        <f t="shared" si="186"/>
        <v>0</v>
      </c>
      <c r="F314" s="48"/>
      <c r="G314" s="48"/>
      <c r="H314" s="48"/>
      <c r="I314" s="48"/>
      <c r="J314" s="48"/>
      <c r="K314" s="243"/>
    </row>
    <row r="315" spans="1:12" ht="22.5" thickBot="1">
      <c r="A315" s="235"/>
      <c r="B315" s="235"/>
      <c r="C315" s="13" t="s">
        <v>182</v>
      </c>
      <c r="D315" s="235"/>
      <c r="E315" s="65">
        <f t="shared" si="186"/>
        <v>0</v>
      </c>
      <c r="F315" s="48">
        <v>0</v>
      </c>
      <c r="G315" s="48">
        <v>0</v>
      </c>
      <c r="H315" s="48">
        <v>0</v>
      </c>
      <c r="I315" s="48"/>
      <c r="J315" s="48"/>
      <c r="K315" s="244"/>
    </row>
    <row r="316" spans="1:12" ht="15.75" customHeight="1" thickBot="1">
      <c r="A316" s="233" t="s">
        <v>178</v>
      </c>
      <c r="B316" s="233" t="s">
        <v>217</v>
      </c>
      <c r="C316" s="54" t="s">
        <v>7</v>
      </c>
      <c r="D316" s="233" t="s">
        <v>183</v>
      </c>
      <c r="E316" s="65">
        <f t="shared" si="186"/>
        <v>499.61</v>
      </c>
      <c r="F316" s="52">
        <f t="shared" ref="F316" si="202">F317+F318+F319+F320+F321</f>
        <v>499.61</v>
      </c>
      <c r="G316" s="52">
        <f t="shared" ref="G316" si="203">G317+G318+G319+G320+G321</f>
        <v>0</v>
      </c>
      <c r="H316" s="52">
        <f t="shared" ref="H316" si="204">H317+H318+H319+H320+H321</f>
        <v>0</v>
      </c>
      <c r="I316" s="52">
        <f t="shared" ref="I316" si="205">I317+I318+I319+I320+I321</f>
        <v>0</v>
      </c>
      <c r="J316" s="52">
        <f t="shared" ref="J316" si="206">J317+J318+J319+J320+J321</f>
        <v>0</v>
      </c>
      <c r="K316" s="242" t="s">
        <v>189</v>
      </c>
      <c r="L316" s="146" t="s">
        <v>363</v>
      </c>
    </row>
    <row r="317" spans="1:12" ht="22.5" thickBot="1">
      <c r="A317" s="234"/>
      <c r="B317" s="234"/>
      <c r="C317" s="13" t="s">
        <v>6</v>
      </c>
      <c r="D317" s="234"/>
      <c r="E317" s="65">
        <f t="shared" si="186"/>
        <v>0</v>
      </c>
      <c r="F317" s="48"/>
      <c r="G317" s="48"/>
      <c r="H317" s="48"/>
      <c r="I317" s="48"/>
      <c r="J317" s="48"/>
      <c r="K317" s="243"/>
    </row>
    <row r="318" spans="1:12" ht="15.75" thickBot="1">
      <c r="A318" s="234"/>
      <c r="B318" s="234"/>
      <c r="C318" s="13" t="s">
        <v>34</v>
      </c>
      <c r="D318" s="234"/>
      <c r="E318" s="65">
        <f t="shared" si="186"/>
        <v>499.61</v>
      </c>
      <c r="F318" s="48">
        <v>499.61</v>
      </c>
      <c r="G318" s="48"/>
      <c r="H318" s="48"/>
      <c r="I318" s="48"/>
      <c r="J318" s="48"/>
      <c r="K318" s="243"/>
    </row>
    <row r="319" spans="1:12" ht="15.75" thickBot="1">
      <c r="A319" s="234"/>
      <c r="B319" s="234"/>
      <c r="C319" s="13" t="s">
        <v>35</v>
      </c>
      <c r="D319" s="234"/>
      <c r="E319" s="65">
        <f t="shared" si="186"/>
        <v>0</v>
      </c>
      <c r="F319" s="48"/>
      <c r="G319" s="48"/>
      <c r="H319" s="48"/>
      <c r="I319" s="48"/>
      <c r="J319" s="48"/>
      <c r="K319" s="243"/>
    </row>
    <row r="320" spans="1:12" ht="22.5" thickBot="1">
      <c r="A320" s="234"/>
      <c r="B320" s="234"/>
      <c r="C320" s="13" t="s">
        <v>36</v>
      </c>
      <c r="D320" s="234"/>
      <c r="E320" s="65">
        <f t="shared" si="186"/>
        <v>0</v>
      </c>
      <c r="F320" s="48"/>
      <c r="G320" s="48"/>
      <c r="H320" s="48"/>
      <c r="I320" s="48"/>
      <c r="J320" s="48"/>
      <c r="K320" s="243"/>
    </row>
    <row r="321" spans="1:12" ht="22.5" thickBot="1">
      <c r="A321" s="235"/>
      <c r="B321" s="235"/>
      <c r="C321" s="13" t="s">
        <v>182</v>
      </c>
      <c r="D321" s="235"/>
      <c r="E321" s="65">
        <f t="shared" si="186"/>
        <v>0</v>
      </c>
      <c r="F321" s="48"/>
      <c r="G321" s="48"/>
      <c r="H321" s="48"/>
      <c r="I321" s="48"/>
      <c r="J321" s="48"/>
      <c r="K321" s="244"/>
    </row>
    <row r="322" spans="1:12" ht="15.75" customHeight="1" thickBot="1">
      <c r="A322" s="280" t="s">
        <v>4</v>
      </c>
      <c r="B322" s="280" t="s">
        <v>313</v>
      </c>
      <c r="C322" s="57" t="s">
        <v>7</v>
      </c>
      <c r="D322" s="46" t="s">
        <v>151</v>
      </c>
      <c r="E322" s="117">
        <f t="shared" si="186"/>
        <v>5705.7878700000001</v>
      </c>
      <c r="F322" s="66">
        <f>F328+F334+F346+F352+F358+F340</f>
        <v>2197.67</v>
      </c>
      <c r="G322" s="118">
        <f t="shared" ref="G322:J322" si="207">G328+G334+G346+G352+G358+G340</f>
        <v>1682.5178699999999</v>
      </c>
      <c r="H322" s="118">
        <f t="shared" si="207"/>
        <v>1825.6</v>
      </c>
      <c r="I322" s="66">
        <f t="shared" si="207"/>
        <v>0</v>
      </c>
      <c r="J322" s="66">
        <f t="shared" si="207"/>
        <v>0</v>
      </c>
      <c r="K322" s="248"/>
    </row>
    <row r="323" spans="1:12" ht="22.5" thickBot="1">
      <c r="A323" s="281"/>
      <c r="B323" s="281"/>
      <c r="C323" s="55" t="s">
        <v>6</v>
      </c>
      <c r="D323" s="44" t="s">
        <v>152</v>
      </c>
      <c r="E323" s="64">
        <f t="shared" si="186"/>
        <v>0</v>
      </c>
      <c r="F323" s="159">
        <f>F329+F335+F347+F353+F359+F341</f>
        <v>0</v>
      </c>
      <c r="G323" s="159">
        <f t="shared" ref="G323:J323" si="208">G329+G335+G347+G353+G359+G341</f>
        <v>0</v>
      </c>
      <c r="H323" s="160">
        <f t="shared" si="208"/>
        <v>0</v>
      </c>
      <c r="I323" s="159">
        <f t="shared" si="208"/>
        <v>0</v>
      </c>
      <c r="J323" s="159">
        <f t="shared" si="208"/>
        <v>0</v>
      </c>
      <c r="K323" s="249"/>
    </row>
    <row r="324" spans="1:12" ht="15.75" thickBot="1">
      <c r="A324" s="281"/>
      <c r="B324" s="281"/>
      <c r="C324" s="55" t="s">
        <v>34</v>
      </c>
      <c r="D324" s="45"/>
      <c r="E324" s="64">
        <f t="shared" si="186"/>
        <v>0</v>
      </c>
      <c r="F324" s="159">
        <f t="shared" ref="F324:J324" si="209">F330+F336+F348+F354+F360+F342</f>
        <v>0</v>
      </c>
      <c r="G324" s="159">
        <f t="shared" si="209"/>
        <v>0</v>
      </c>
      <c r="H324" s="160">
        <f t="shared" si="209"/>
        <v>0</v>
      </c>
      <c r="I324" s="159">
        <f t="shared" si="209"/>
        <v>0</v>
      </c>
      <c r="J324" s="159">
        <f t="shared" si="209"/>
        <v>0</v>
      </c>
      <c r="K324" s="249"/>
    </row>
    <row r="325" spans="1:12" ht="15.75" thickBot="1">
      <c r="A325" s="281"/>
      <c r="B325" s="281"/>
      <c r="C325" s="55" t="s">
        <v>35</v>
      </c>
      <c r="D325" s="45"/>
      <c r="E325" s="64">
        <f t="shared" si="186"/>
        <v>209.93999999999997</v>
      </c>
      <c r="F325" s="159">
        <f t="shared" ref="F325:J325" si="210">F331+F337+F349+F355+F361+F343</f>
        <v>78.739999999999995</v>
      </c>
      <c r="G325" s="159">
        <f t="shared" si="210"/>
        <v>65.599999999999994</v>
      </c>
      <c r="H325" s="160">
        <f t="shared" si="210"/>
        <v>65.599999999999994</v>
      </c>
      <c r="I325" s="159">
        <f t="shared" si="210"/>
        <v>0</v>
      </c>
      <c r="J325" s="159">
        <f t="shared" si="210"/>
        <v>0</v>
      </c>
      <c r="K325" s="249"/>
    </row>
    <row r="326" spans="1:12" ht="22.5" thickBot="1">
      <c r="A326" s="281"/>
      <c r="B326" s="281"/>
      <c r="C326" s="55" t="s">
        <v>36</v>
      </c>
      <c r="D326" s="45"/>
      <c r="E326" s="64">
        <f t="shared" si="186"/>
        <v>0</v>
      </c>
      <c r="F326" s="159">
        <f t="shared" ref="F326:J326" si="211">F332+F338+F350+F356+F362+F344</f>
        <v>0</v>
      </c>
      <c r="G326" s="159">
        <f t="shared" si="211"/>
        <v>0</v>
      </c>
      <c r="H326" s="160">
        <f t="shared" si="211"/>
        <v>0</v>
      </c>
      <c r="I326" s="159">
        <f t="shared" si="211"/>
        <v>0</v>
      </c>
      <c r="J326" s="159">
        <f t="shared" si="211"/>
        <v>0</v>
      </c>
      <c r="K326" s="249"/>
    </row>
    <row r="327" spans="1:12" ht="22.5" thickBot="1">
      <c r="A327" s="282"/>
      <c r="B327" s="282"/>
      <c r="C327" s="56" t="s">
        <v>182</v>
      </c>
      <c r="D327" s="47"/>
      <c r="E327" s="117">
        <f t="shared" si="186"/>
        <v>5495.8478699999996</v>
      </c>
      <c r="F327" s="159">
        <f>F333+F339+F351+F357+F363+F345</f>
        <v>2118.9300000000003</v>
      </c>
      <c r="G327" s="160">
        <f t="shared" ref="G327:J327" si="212">G333+G339+G351+G357+G363+G345</f>
        <v>1616.9178699999998</v>
      </c>
      <c r="H327" s="160">
        <f t="shared" si="212"/>
        <v>1760</v>
      </c>
      <c r="I327" s="159">
        <f t="shared" si="212"/>
        <v>0</v>
      </c>
      <c r="J327" s="159">
        <f t="shared" si="212"/>
        <v>0</v>
      </c>
      <c r="K327" s="250"/>
    </row>
    <row r="328" spans="1:12" ht="15.75" customHeight="1" thickBot="1">
      <c r="A328" s="233" t="s">
        <v>179</v>
      </c>
      <c r="B328" s="233" t="s">
        <v>208</v>
      </c>
      <c r="C328" s="54" t="s">
        <v>7</v>
      </c>
      <c r="D328" s="233" t="s">
        <v>183</v>
      </c>
      <c r="E328" s="65">
        <f t="shared" si="186"/>
        <v>2785</v>
      </c>
      <c r="F328" s="52">
        <f t="shared" ref="F328" si="213">F329+F330+F331+F332+F333</f>
        <v>900</v>
      </c>
      <c r="G328" s="52">
        <f t="shared" ref="G328" si="214">G329+G330+G331+G332+G333</f>
        <v>925</v>
      </c>
      <c r="H328" s="76">
        <v>960</v>
      </c>
      <c r="I328" s="52">
        <f t="shared" ref="I328" si="215">I329+I330+I331+I332+I333</f>
        <v>0</v>
      </c>
      <c r="J328" s="52">
        <f t="shared" ref="J328" si="216">J329+J330+J331+J332+J333</f>
        <v>0</v>
      </c>
      <c r="K328" s="242" t="s">
        <v>189</v>
      </c>
      <c r="L328" s="146" t="s">
        <v>365</v>
      </c>
    </row>
    <row r="329" spans="1:12" ht="22.5" thickBot="1">
      <c r="A329" s="234"/>
      <c r="B329" s="234"/>
      <c r="C329" s="13" t="s">
        <v>6</v>
      </c>
      <c r="D329" s="234"/>
      <c r="E329" s="65">
        <f t="shared" si="186"/>
        <v>0</v>
      </c>
      <c r="F329" s="48"/>
      <c r="G329" s="48"/>
      <c r="H329" s="79"/>
      <c r="I329" s="48"/>
      <c r="J329" s="48"/>
      <c r="K329" s="243"/>
    </row>
    <row r="330" spans="1:12" ht="15.75" thickBot="1">
      <c r="A330" s="234"/>
      <c r="B330" s="234"/>
      <c r="C330" s="13" t="s">
        <v>34</v>
      </c>
      <c r="D330" s="234"/>
      <c r="E330" s="65">
        <f t="shared" si="186"/>
        <v>0</v>
      </c>
      <c r="F330" s="48"/>
      <c r="G330" s="48"/>
      <c r="H330" s="79"/>
      <c r="I330" s="48"/>
      <c r="J330" s="48"/>
      <c r="K330" s="243"/>
    </row>
    <row r="331" spans="1:12" ht="15.75" thickBot="1">
      <c r="A331" s="234"/>
      <c r="B331" s="234"/>
      <c r="C331" s="13" t="s">
        <v>35</v>
      </c>
      <c r="D331" s="234"/>
      <c r="E331" s="65">
        <f t="shared" si="186"/>
        <v>0</v>
      </c>
      <c r="F331" s="48"/>
      <c r="G331" s="48"/>
      <c r="H331" s="79"/>
      <c r="I331" s="48"/>
      <c r="J331" s="48"/>
      <c r="K331" s="243"/>
    </row>
    <row r="332" spans="1:12" ht="22.5" thickBot="1">
      <c r="A332" s="234"/>
      <c r="B332" s="234"/>
      <c r="C332" s="13" t="s">
        <v>36</v>
      </c>
      <c r="D332" s="234"/>
      <c r="E332" s="65">
        <f t="shared" si="186"/>
        <v>0</v>
      </c>
      <c r="F332" s="48"/>
      <c r="G332" s="48"/>
      <c r="H332" s="79"/>
      <c r="I332" s="48"/>
      <c r="J332" s="48"/>
      <c r="K332" s="243"/>
    </row>
    <row r="333" spans="1:12" ht="22.5" thickBot="1">
      <c r="A333" s="235"/>
      <c r="B333" s="235"/>
      <c r="C333" s="13" t="s">
        <v>182</v>
      </c>
      <c r="D333" s="235"/>
      <c r="E333" s="65">
        <f t="shared" si="186"/>
        <v>2785</v>
      </c>
      <c r="F333" s="48">
        <v>900</v>
      </c>
      <c r="G333" s="67">
        <v>925</v>
      </c>
      <c r="H333" s="79">
        <v>960</v>
      </c>
      <c r="I333" s="48"/>
      <c r="J333" s="48"/>
      <c r="K333" s="244"/>
    </row>
    <row r="334" spans="1:12" ht="15.75" customHeight="1" thickBot="1">
      <c r="A334" s="233" t="s">
        <v>126</v>
      </c>
      <c r="B334" s="233" t="s">
        <v>209</v>
      </c>
      <c r="C334" s="54" t="s">
        <v>7</v>
      </c>
      <c r="D334" s="233" t="s">
        <v>183</v>
      </c>
      <c r="E334" s="65">
        <f t="shared" si="186"/>
        <v>327</v>
      </c>
      <c r="F334" s="52">
        <f t="shared" ref="F334" si="217">F335+F336+F337+F338+F339</f>
        <v>100</v>
      </c>
      <c r="G334" s="52">
        <f t="shared" ref="G334" si="218">G335+G336+G337+G338+G339</f>
        <v>127</v>
      </c>
      <c r="H334" s="76">
        <v>100</v>
      </c>
      <c r="I334" s="52">
        <f t="shared" ref="I334" si="219">I335+I336+I337+I338+I339</f>
        <v>0</v>
      </c>
      <c r="J334" s="52">
        <f t="shared" ref="J334" si="220">J335+J336+J337+J338+J339</f>
        <v>0</v>
      </c>
      <c r="K334" s="242" t="s">
        <v>189</v>
      </c>
      <c r="L334" s="146" t="s">
        <v>366</v>
      </c>
    </row>
    <row r="335" spans="1:12" ht="22.5" thickBot="1">
      <c r="A335" s="234"/>
      <c r="B335" s="234"/>
      <c r="C335" s="13" t="s">
        <v>6</v>
      </c>
      <c r="D335" s="234"/>
      <c r="E335" s="65">
        <f t="shared" si="186"/>
        <v>0</v>
      </c>
      <c r="F335" s="48"/>
      <c r="G335" s="48"/>
      <c r="H335" s="79"/>
      <c r="I335" s="48"/>
      <c r="J335" s="48"/>
      <c r="K335" s="243"/>
    </row>
    <row r="336" spans="1:12" ht="15.75" thickBot="1">
      <c r="A336" s="234"/>
      <c r="B336" s="234"/>
      <c r="C336" s="13" t="s">
        <v>34</v>
      </c>
      <c r="D336" s="234"/>
      <c r="E336" s="65">
        <f t="shared" si="186"/>
        <v>0</v>
      </c>
      <c r="F336" s="48"/>
      <c r="G336" s="48"/>
      <c r="H336" s="79"/>
      <c r="I336" s="48"/>
      <c r="J336" s="48"/>
      <c r="K336" s="243"/>
    </row>
    <row r="337" spans="1:12" ht="15.75" thickBot="1">
      <c r="A337" s="234"/>
      <c r="B337" s="234"/>
      <c r="C337" s="13" t="s">
        <v>35</v>
      </c>
      <c r="D337" s="234"/>
      <c r="E337" s="65">
        <f t="shared" si="186"/>
        <v>0</v>
      </c>
      <c r="F337" s="48"/>
      <c r="G337" s="48"/>
      <c r="H337" s="79"/>
      <c r="I337" s="48"/>
      <c r="J337" s="48"/>
      <c r="K337" s="243"/>
    </row>
    <row r="338" spans="1:12" ht="22.5" thickBot="1">
      <c r="A338" s="234"/>
      <c r="B338" s="234"/>
      <c r="C338" s="13" t="s">
        <v>36</v>
      </c>
      <c r="D338" s="234"/>
      <c r="E338" s="65">
        <f t="shared" si="186"/>
        <v>0</v>
      </c>
      <c r="F338" s="48"/>
      <c r="G338" s="48"/>
      <c r="H338" s="79"/>
      <c r="I338" s="48"/>
      <c r="J338" s="48"/>
      <c r="K338" s="243"/>
    </row>
    <row r="339" spans="1:12" ht="22.5" thickBot="1">
      <c r="A339" s="235"/>
      <c r="B339" s="235"/>
      <c r="C339" s="13" t="s">
        <v>182</v>
      </c>
      <c r="D339" s="235"/>
      <c r="E339" s="65">
        <f t="shared" si="186"/>
        <v>327</v>
      </c>
      <c r="F339" s="48">
        <v>100</v>
      </c>
      <c r="G339" s="67">
        <v>127</v>
      </c>
      <c r="H339" s="79">
        <v>100</v>
      </c>
      <c r="I339" s="48"/>
      <c r="J339" s="48"/>
      <c r="K339" s="244"/>
    </row>
    <row r="340" spans="1:12" ht="15.75" customHeight="1" thickBot="1">
      <c r="A340" s="233" t="s">
        <v>180</v>
      </c>
      <c r="B340" s="233" t="s">
        <v>211</v>
      </c>
      <c r="C340" s="54" t="s">
        <v>7</v>
      </c>
      <c r="D340" s="233" t="s">
        <v>183</v>
      </c>
      <c r="E340" s="65">
        <f t="shared" ref="E340:E345" si="221">F340+G340+H340</f>
        <v>144.85</v>
      </c>
      <c r="F340" s="52">
        <f>F341+F342+F343+F344+F345</f>
        <v>45</v>
      </c>
      <c r="G340" s="52">
        <f t="shared" ref="G340:J340" si="222">G341+G342+G343+G344+G345</f>
        <v>49.85</v>
      </c>
      <c r="H340" s="76">
        <v>50</v>
      </c>
      <c r="I340" s="52">
        <f t="shared" si="222"/>
        <v>0</v>
      </c>
      <c r="J340" s="52">
        <f t="shared" si="222"/>
        <v>0</v>
      </c>
      <c r="K340" s="242" t="s">
        <v>189</v>
      </c>
      <c r="L340" s="146" t="s">
        <v>367</v>
      </c>
    </row>
    <row r="341" spans="1:12" ht="22.5" thickBot="1">
      <c r="A341" s="234"/>
      <c r="B341" s="234"/>
      <c r="C341" s="13" t="s">
        <v>6</v>
      </c>
      <c r="D341" s="234"/>
      <c r="E341" s="65">
        <f t="shared" si="221"/>
        <v>0</v>
      </c>
      <c r="F341" s="48"/>
      <c r="G341" s="48"/>
      <c r="H341" s="79"/>
      <c r="I341" s="48"/>
      <c r="J341" s="48"/>
      <c r="K341" s="243"/>
    </row>
    <row r="342" spans="1:12" ht="15.75" thickBot="1">
      <c r="A342" s="234"/>
      <c r="B342" s="234"/>
      <c r="C342" s="13" t="s">
        <v>34</v>
      </c>
      <c r="D342" s="234"/>
      <c r="E342" s="65">
        <f t="shared" si="221"/>
        <v>0</v>
      </c>
      <c r="F342" s="48"/>
      <c r="G342" s="48"/>
      <c r="H342" s="79"/>
      <c r="I342" s="48"/>
      <c r="J342" s="48"/>
      <c r="K342" s="243"/>
    </row>
    <row r="343" spans="1:12" ht="15.75" thickBot="1">
      <c r="A343" s="234"/>
      <c r="B343" s="234"/>
      <c r="C343" s="13" t="s">
        <v>35</v>
      </c>
      <c r="D343" s="234"/>
      <c r="E343" s="65">
        <f t="shared" si="221"/>
        <v>0</v>
      </c>
      <c r="F343" s="48"/>
      <c r="G343" s="48"/>
      <c r="H343" s="79"/>
      <c r="I343" s="48"/>
      <c r="J343" s="48"/>
      <c r="K343" s="243"/>
    </row>
    <row r="344" spans="1:12" ht="22.5" thickBot="1">
      <c r="A344" s="234"/>
      <c r="B344" s="234"/>
      <c r="C344" s="13" t="s">
        <v>36</v>
      </c>
      <c r="D344" s="234"/>
      <c r="E344" s="65">
        <f t="shared" si="221"/>
        <v>0</v>
      </c>
      <c r="F344" s="48"/>
      <c r="G344" s="67"/>
      <c r="H344" s="79"/>
      <c r="I344" s="48"/>
      <c r="J344" s="48"/>
      <c r="K344" s="243"/>
    </row>
    <row r="345" spans="1:12" ht="22.5" thickBot="1">
      <c r="A345" s="235"/>
      <c r="B345" s="235"/>
      <c r="C345" s="13" t="s">
        <v>182</v>
      </c>
      <c r="D345" s="235"/>
      <c r="E345" s="65">
        <f t="shared" si="221"/>
        <v>144.85</v>
      </c>
      <c r="F345" s="48">
        <v>45</v>
      </c>
      <c r="G345" s="67">
        <v>49.85</v>
      </c>
      <c r="H345" s="79">
        <v>50</v>
      </c>
      <c r="I345" s="48"/>
      <c r="J345" s="48"/>
      <c r="K345" s="244"/>
    </row>
    <row r="346" spans="1:12" ht="15.75" customHeight="1" thickBot="1">
      <c r="A346" s="233" t="s">
        <v>127</v>
      </c>
      <c r="B346" s="233" t="s">
        <v>212</v>
      </c>
      <c r="C346" s="54" t="s">
        <v>7</v>
      </c>
      <c r="D346" s="233" t="s">
        <v>183</v>
      </c>
      <c r="E346" s="116">
        <f t="shared" si="186"/>
        <v>1814.9378699999997</v>
      </c>
      <c r="F346" s="87">
        <f t="shared" ref="F346" si="223">F347+F348+F349+F350+F351</f>
        <v>518.66999999999996</v>
      </c>
      <c r="G346" s="87">
        <f t="shared" ref="G346" si="224">G347+G348+G349+G350+G351</f>
        <v>580.66786999999999</v>
      </c>
      <c r="H346" s="76">
        <v>715.6</v>
      </c>
      <c r="I346" s="52">
        <f t="shared" ref="I346" si="225">I347+I348+I349+I350+I351</f>
        <v>0</v>
      </c>
      <c r="J346" s="52">
        <f t="shared" ref="J346" si="226">J347+J348+J349+J350+J351</f>
        <v>0</v>
      </c>
      <c r="K346" s="242" t="s">
        <v>189</v>
      </c>
    </row>
    <row r="347" spans="1:12" ht="22.5" thickBot="1">
      <c r="A347" s="234"/>
      <c r="B347" s="234"/>
      <c r="C347" s="13" t="s">
        <v>6</v>
      </c>
      <c r="D347" s="234"/>
      <c r="E347" s="116">
        <f t="shared" si="186"/>
        <v>0</v>
      </c>
      <c r="F347" s="79"/>
      <c r="G347" s="79"/>
      <c r="H347" s="79"/>
      <c r="I347" s="48"/>
      <c r="J347" s="48"/>
      <c r="K347" s="243"/>
    </row>
    <row r="348" spans="1:12" ht="15.75" thickBot="1">
      <c r="A348" s="234"/>
      <c r="B348" s="234"/>
      <c r="C348" s="13" t="s">
        <v>34</v>
      </c>
      <c r="D348" s="234"/>
      <c r="E348" s="116">
        <f t="shared" si="186"/>
        <v>0</v>
      </c>
      <c r="F348" s="79"/>
      <c r="G348" s="79"/>
      <c r="H348" s="79"/>
      <c r="I348" s="48"/>
      <c r="J348" s="48"/>
      <c r="K348" s="243"/>
    </row>
    <row r="349" spans="1:12" ht="15.75" thickBot="1">
      <c r="A349" s="234"/>
      <c r="B349" s="234"/>
      <c r="C349" s="13" t="s">
        <v>35</v>
      </c>
      <c r="D349" s="234"/>
      <c r="E349" s="116">
        <f t="shared" si="186"/>
        <v>209.93999999999997</v>
      </c>
      <c r="F349" s="79">
        <v>78.739999999999995</v>
      </c>
      <c r="G349" s="79">
        <v>65.599999999999994</v>
      </c>
      <c r="H349" s="48">
        <v>65.599999999999994</v>
      </c>
      <c r="I349" s="48"/>
      <c r="J349" s="48"/>
      <c r="K349" s="243"/>
      <c r="L349" s="146" t="s">
        <v>368</v>
      </c>
    </row>
    <row r="350" spans="1:12" ht="22.5" thickBot="1">
      <c r="A350" s="234"/>
      <c r="B350" s="234"/>
      <c r="C350" s="13" t="s">
        <v>36</v>
      </c>
      <c r="D350" s="234"/>
      <c r="E350" s="116">
        <f t="shared" si="186"/>
        <v>0</v>
      </c>
      <c r="F350" s="79"/>
      <c r="G350" s="79"/>
      <c r="H350" s="48"/>
      <c r="I350" s="48"/>
      <c r="J350" s="48"/>
      <c r="K350" s="243"/>
    </row>
    <row r="351" spans="1:12" ht="22.5" thickBot="1">
      <c r="A351" s="235"/>
      <c r="B351" s="235"/>
      <c r="C351" s="13" t="s">
        <v>182</v>
      </c>
      <c r="D351" s="235"/>
      <c r="E351" s="116">
        <f t="shared" si="186"/>
        <v>1604.9978699999999</v>
      </c>
      <c r="F351" s="79">
        <v>439.93</v>
      </c>
      <c r="G351" s="74">
        <f>393.39176+121.67611</f>
        <v>515.06786999999997</v>
      </c>
      <c r="H351" s="155">
        <v>650</v>
      </c>
      <c r="I351" s="48"/>
      <c r="J351" s="48"/>
      <c r="K351" s="244"/>
      <c r="L351" s="146" t="s">
        <v>369</v>
      </c>
    </row>
    <row r="352" spans="1:12" ht="15.75" customHeight="1" thickBot="1">
      <c r="A352" s="233" t="s">
        <v>128</v>
      </c>
      <c r="B352" s="233" t="s">
        <v>157</v>
      </c>
      <c r="C352" s="54" t="s">
        <v>7</v>
      </c>
      <c r="D352" s="233" t="s">
        <v>183</v>
      </c>
      <c r="E352" s="65">
        <f t="shared" si="186"/>
        <v>634</v>
      </c>
      <c r="F352" s="52">
        <f t="shared" ref="F352" si="227">F353+F354+F355+F356+F357</f>
        <v>634</v>
      </c>
      <c r="G352" s="52">
        <f t="shared" ref="G352" si="228">G353+G354+G355+G356+G357</f>
        <v>0</v>
      </c>
      <c r="H352" s="76">
        <v>0</v>
      </c>
      <c r="I352" s="52">
        <f t="shared" ref="I352" si="229">I353+I354+I355+I356+I357</f>
        <v>0</v>
      </c>
      <c r="J352" s="52">
        <f t="shared" ref="J352" si="230">J353+J354+J355+J356+J357</f>
        <v>0</v>
      </c>
      <c r="K352" s="242" t="s">
        <v>189</v>
      </c>
    </row>
    <row r="353" spans="1:11" ht="22.5" thickBot="1">
      <c r="A353" s="234"/>
      <c r="B353" s="234"/>
      <c r="C353" s="13" t="s">
        <v>6</v>
      </c>
      <c r="D353" s="234"/>
      <c r="E353" s="65">
        <f t="shared" si="186"/>
        <v>0</v>
      </c>
      <c r="F353" s="48"/>
      <c r="G353" s="48"/>
      <c r="H353" s="79"/>
      <c r="I353" s="48"/>
      <c r="J353" s="48"/>
      <c r="K353" s="243"/>
    </row>
    <row r="354" spans="1:11" ht="15.75" thickBot="1">
      <c r="A354" s="234"/>
      <c r="B354" s="234"/>
      <c r="C354" s="13" t="s">
        <v>34</v>
      </c>
      <c r="D354" s="234"/>
      <c r="E354" s="65">
        <f t="shared" si="186"/>
        <v>0</v>
      </c>
      <c r="F354" s="48"/>
      <c r="G354" s="48"/>
      <c r="H354" s="79"/>
      <c r="I354" s="48"/>
      <c r="J354" s="48"/>
      <c r="K354" s="243"/>
    </row>
    <row r="355" spans="1:11" ht="15.75" thickBot="1">
      <c r="A355" s="234"/>
      <c r="B355" s="234"/>
      <c r="C355" s="13" t="s">
        <v>35</v>
      </c>
      <c r="D355" s="234"/>
      <c r="E355" s="65">
        <f t="shared" si="186"/>
        <v>0</v>
      </c>
      <c r="F355" s="48"/>
      <c r="G355" s="48"/>
      <c r="H355" s="79"/>
      <c r="I355" s="48"/>
      <c r="J355" s="48"/>
      <c r="K355" s="243"/>
    </row>
    <row r="356" spans="1:11" ht="22.5" thickBot="1">
      <c r="A356" s="234"/>
      <c r="B356" s="234"/>
      <c r="C356" s="13" t="s">
        <v>36</v>
      </c>
      <c r="D356" s="234"/>
      <c r="E356" s="65">
        <f t="shared" si="186"/>
        <v>0</v>
      </c>
      <c r="F356" s="48"/>
      <c r="G356" s="48"/>
      <c r="H356" s="79"/>
      <c r="I356" s="48"/>
      <c r="J356" s="48"/>
      <c r="K356" s="243"/>
    </row>
    <row r="357" spans="1:11" ht="22.5" thickBot="1">
      <c r="A357" s="235"/>
      <c r="B357" s="235"/>
      <c r="C357" s="13" t="s">
        <v>182</v>
      </c>
      <c r="D357" s="235"/>
      <c r="E357" s="65">
        <f t="shared" ref="E357:E381" si="231">F357+G357+H357</f>
        <v>634</v>
      </c>
      <c r="F357" s="48">
        <v>634</v>
      </c>
      <c r="G357" s="48"/>
      <c r="H357" s="79"/>
      <c r="I357" s="48"/>
      <c r="J357" s="48"/>
      <c r="K357" s="244"/>
    </row>
    <row r="358" spans="1:11" ht="15.75" customHeight="1" thickBot="1">
      <c r="A358" s="233" t="s">
        <v>129</v>
      </c>
      <c r="B358" s="233" t="s">
        <v>210</v>
      </c>
      <c r="C358" s="54" t="s">
        <v>7</v>
      </c>
      <c r="D358" s="233" t="s">
        <v>183</v>
      </c>
      <c r="E358" s="65">
        <f t="shared" si="231"/>
        <v>0</v>
      </c>
      <c r="F358" s="52">
        <f t="shared" ref="F358" si="232">F359+F360+F361+F362+F363</f>
        <v>0</v>
      </c>
      <c r="G358" s="52">
        <f t="shared" ref="G358" si="233">G359+G360+G361+G362+G363</f>
        <v>0</v>
      </c>
      <c r="H358" s="76">
        <v>0</v>
      </c>
      <c r="I358" s="52">
        <f t="shared" ref="I358" si="234">I359+I360+I361+I362+I363</f>
        <v>0</v>
      </c>
      <c r="J358" s="52">
        <f t="shared" ref="J358" si="235">J359+J360+J361+J362+J363</f>
        <v>0</v>
      </c>
      <c r="K358" s="242" t="s">
        <v>189</v>
      </c>
    </row>
    <row r="359" spans="1:11" ht="22.5" thickBot="1">
      <c r="A359" s="234"/>
      <c r="B359" s="234"/>
      <c r="C359" s="13" t="s">
        <v>6</v>
      </c>
      <c r="D359" s="234"/>
      <c r="E359" s="65">
        <f t="shared" si="231"/>
        <v>0</v>
      </c>
      <c r="F359" s="48"/>
      <c r="G359" s="48"/>
      <c r="H359" s="79"/>
      <c r="I359" s="48"/>
      <c r="J359" s="48"/>
      <c r="K359" s="243"/>
    </row>
    <row r="360" spans="1:11" ht="15.75" thickBot="1">
      <c r="A360" s="234"/>
      <c r="B360" s="234"/>
      <c r="C360" s="13" t="s">
        <v>34</v>
      </c>
      <c r="D360" s="234"/>
      <c r="E360" s="65">
        <f t="shared" si="231"/>
        <v>0</v>
      </c>
      <c r="F360" s="48"/>
      <c r="G360" s="48"/>
      <c r="H360" s="79"/>
      <c r="I360" s="48"/>
      <c r="J360" s="48"/>
      <c r="K360" s="243"/>
    </row>
    <row r="361" spans="1:11" ht="15.75" thickBot="1">
      <c r="A361" s="234"/>
      <c r="B361" s="234"/>
      <c r="C361" s="13" t="s">
        <v>35</v>
      </c>
      <c r="D361" s="234"/>
      <c r="E361" s="65">
        <f t="shared" si="231"/>
        <v>0</v>
      </c>
      <c r="F361" s="48"/>
      <c r="G361" s="48"/>
      <c r="H361" s="79"/>
      <c r="I361" s="48"/>
      <c r="J361" s="48"/>
      <c r="K361" s="243"/>
    </row>
    <row r="362" spans="1:11" ht="22.5" thickBot="1">
      <c r="A362" s="234"/>
      <c r="B362" s="234"/>
      <c r="C362" s="13" t="s">
        <v>36</v>
      </c>
      <c r="D362" s="234"/>
      <c r="E362" s="65">
        <f t="shared" si="231"/>
        <v>0</v>
      </c>
      <c r="F362" s="48"/>
      <c r="G362" s="48"/>
      <c r="H362" s="79"/>
      <c r="I362" s="48"/>
      <c r="J362" s="48"/>
      <c r="K362" s="243"/>
    </row>
    <row r="363" spans="1:11" ht="22.5" thickBot="1">
      <c r="A363" s="235"/>
      <c r="B363" s="235"/>
      <c r="C363" s="13" t="s">
        <v>182</v>
      </c>
      <c r="D363" s="235"/>
      <c r="E363" s="65">
        <f t="shared" si="231"/>
        <v>0</v>
      </c>
      <c r="F363" s="48"/>
      <c r="G363" s="48"/>
      <c r="H363" s="79"/>
      <c r="I363" s="48"/>
      <c r="J363" s="48"/>
      <c r="K363" s="244"/>
    </row>
    <row r="364" spans="1:11" ht="15.75" hidden="1" customHeight="1" thickBot="1">
      <c r="A364" s="283" t="s">
        <v>5</v>
      </c>
      <c r="B364" s="283" t="s">
        <v>158</v>
      </c>
      <c r="C364" s="133" t="s">
        <v>7</v>
      </c>
      <c r="D364" s="134" t="s">
        <v>151</v>
      </c>
      <c r="E364" s="135">
        <f t="shared" si="231"/>
        <v>0</v>
      </c>
      <c r="F364" s="136">
        <f>F370+F376</f>
        <v>0</v>
      </c>
      <c r="G364" s="136">
        <f t="shared" ref="G364:J364" si="236">G370+G376</f>
        <v>0</v>
      </c>
      <c r="H364" s="136">
        <f t="shared" si="236"/>
        <v>0</v>
      </c>
      <c r="I364" s="136">
        <f t="shared" si="236"/>
        <v>0</v>
      </c>
      <c r="J364" s="136">
        <f t="shared" si="236"/>
        <v>0</v>
      </c>
      <c r="K364" s="289"/>
    </row>
    <row r="365" spans="1:11" ht="22.5" hidden="1" thickBot="1">
      <c r="A365" s="284"/>
      <c r="B365" s="284"/>
      <c r="C365" s="137" t="s">
        <v>6</v>
      </c>
      <c r="D365" s="138" t="s">
        <v>152</v>
      </c>
      <c r="E365" s="135">
        <f t="shared" si="231"/>
        <v>0</v>
      </c>
      <c r="F365" s="136">
        <f t="shared" ref="F365:J365" si="237">F371+F377</f>
        <v>0</v>
      </c>
      <c r="G365" s="136">
        <f t="shared" si="237"/>
        <v>0</v>
      </c>
      <c r="H365" s="136">
        <f t="shared" si="237"/>
        <v>0</v>
      </c>
      <c r="I365" s="136">
        <f t="shared" si="237"/>
        <v>0</v>
      </c>
      <c r="J365" s="136">
        <f t="shared" si="237"/>
        <v>0</v>
      </c>
      <c r="K365" s="290"/>
    </row>
    <row r="366" spans="1:11" ht="15.75" hidden="1" thickBot="1">
      <c r="A366" s="284"/>
      <c r="B366" s="284"/>
      <c r="C366" s="137" t="s">
        <v>34</v>
      </c>
      <c r="D366" s="139"/>
      <c r="E366" s="135">
        <f t="shared" si="231"/>
        <v>0</v>
      </c>
      <c r="F366" s="136">
        <f t="shared" ref="F366:J366" si="238">F372+F378</f>
        <v>0</v>
      </c>
      <c r="G366" s="136">
        <f t="shared" si="238"/>
        <v>0</v>
      </c>
      <c r="H366" s="136">
        <f t="shared" si="238"/>
        <v>0</v>
      </c>
      <c r="I366" s="136">
        <f t="shared" si="238"/>
        <v>0</v>
      </c>
      <c r="J366" s="136">
        <f t="shared" si="238"/>
        <v>0</v>
      </c>
      <c r="K366" s="290"/>
    </row>
    <row r="367" spans="1:11" ht="15.75" hidden="1" thickBot="1">
      <c r="A367" s="284"/>
      <c r="B367" s="284"/>
      <c r="C367" s="137" t="s">
        <v>35</v>
      </c>
      <c r="D367" s="139"/>
      <c r="E367" s="135">
        <f t="shared" si="231"/>
        <v>0</v>
      </c>
      <c r="F367" s="136">
        <f t="shared" ref="F367:J367" si="239">F373+F379</f>
        <v>0</v>
      </c>
      <c r="G367" s="136">
        <f t="shared" si="239"/>
        <v>0</v>
      </c>
      <c r="H367" s="136">
        <f t="shared" si="239"/>
        <v>0</v>
      </c>
      <c r="I367" s="136">
        <f t="shared" si="239"/>
        <v>0</v>
      </c>
      <c r="J367" s="136">
        <f t="shared" si="239"/>
        <v>0</v>
      </c>
      <c r="K367" s="290"/>
    </row>
    <row r="368" spans="1:11" ht="22.5" hidden="1" thickBot="1">
      <c r="A368" s="284"/>
      <c r="B368" s="284"/>
      <c r="C368" s="137" t="s">
        <v>36</v>
      </c>
      <c r="D368" s="139"/>
      <c r="E368" s="135">
        <f t="shared" si="231"/>
        <v>0</v>
      </c>
      <c r="F368" s="136">
        <f t="shared" ref="F368:J368" si="240">F374+F380</f>
        <v>0</v>
      </c>
      <c r="G368" s="136">
        <f t="shared" si="240"/>
        <v>0</v>
      </c>
      <c r="H368" s="136">
        <f t="shared" si="240"/>
        <v>0</v>
      </c>
      <c r="I368" s="136">
        <f t="shared" si="240"/>
        <v>0</v>
      </c>
      <c r="J368" s="136">
        <f t="shared" si="240"/>
        <v>0</v>
      </c>
      <c r="K368" s="290"/>
    </row>
    <row r="369" spans="1:11" ht="22.5" hidden="1" thickBot="1">
      <c r="A369" s="285"/>
      <c r="B369" s="285"/>
      <c r="C369" s="140" t="s">
        <v>182</v>
      </c>
      <c r="D369" s="141"/>
      <c r="E369" s="135">
        <f t="shared" si="231"/>
        <v>0</v>
      </c>
      <c r="F369" s="136">
        <f t="shared" ref="F369:J369" si="241">F375+F381</f>
        <v>0</v>
      </c>
      <c r="G369" s="136">
        <f t="shared" si="241"/>
        <v>0</v>
      </c>
      <c r="H369" s="136">
        <f t="shared" si="241"/>
        <v>0</v>
      </c>
      <c r="I369" s="136">
        <f t="shared" si="241"/>
        <v>0</v>
      </c>
      <c r="J369" s="136">
        <f t="shared" si="241"/>
        <v>0</v>
      </c>
      <c r="K369" s="291"/>
    </row>
    <row r="370" spans="1:11" ht="15.75" hidden="1" customHeight="1" thickBot="1">
      <c r="A370" s="286" t="s">
        <v>307</v>
      </c>
      <c r="B370" s="283" t="s">
        <v>214</v>
      </c>
      <c r="C370" s="142" t="s">
        <v>7</v>
      </c>
      <c r="D370" s="283" t="s">
        <v>183</v>
      </c>
      <c r="E370" s="135">
        <f t="shared" si="231"/>
        <v>0</v>
      </c>
      <c r="F370" s="143">
        <f t="shared" ref="F370" si="242">F371+F372+F373+F374+F375</f>
        <v>0</v>
      </c>
      <c r="G370" s="143">
        <f t="shared" ref="G370" si="243">G371+G372+G373+G374+G375</f>
        <v>0</v>
      </c>
      <c r="H370" s="143">
        <f t="shared" ref="H370" si="244">H371+H372+H373+H374+H375</f>
        <v>0</v>
      </c>
      <c r="I370" s="143">
        <f t="shared" ref="I370" si="245">I371+I372+I373+I374+I375</f>
        <v>0</v>
      </c>
      <c r="J370" s="143">
        <f t="shared" ref="J370" si="246">J371+J372+J373+J374+J375</f>
        <v>0</v>
      </c>
      <c r="K370" s="289" t="s">
        <v>8</v>
      </c>
    </row>
    <row r="371" spans="1:11" ht="22.5" hidden="1" thickBot="1">
      <c r="A371" s="287"/>
      <c r="B371" s="284"/>
      <c r="C371" s="142" t="s">
        <v>6</v>
      </c>
      <c r="D371" s="284"/>
      <c r="E371" s="135">
        <f t="shared" si="231"/>
        <v>0</v>
      </c>
      <c r="F371" s="144"/>
      <c r="G371" s="144"/>
      <c r="H371" s="144"/>
      <c r="I371" s="144"/>
      <c r="J371" s="144"/>
      <c r="K371" s="290"/>
    </row>
    <row r="372" spans="1:11" ht="15.75" hidden="1" thickBot="1">
      <c r="A372" s="287"/>
      <c r="B372" s="284"/>
      <c r="C372" s="142" t="s">
        <v>34</v>
      </c>
      <c r="D372" s="284"/>
      <c r="E372" s="135">
        <f t="shared" si="231"/>
        <v>0</v>
      </c>
      <c r="F372" s="144"/>
      <c r="G372" s="144"/>
      <c r="H372" s="144"/>
      <c r="I372" s="144"/>
      <c r="J372" s="144"/>
      <c r="K372" s="290"/>
    </row>
    <row r="373" spans="1:11" ht="15.75" hidden="1" thickBot="1">
      <c r="A373" s="287"/>
      <c r="B373" s="284"/>
      <c r="C373" s="142" t="s">
        <v>35</v>
      </c>
      <c r="D373" s="284"/>
      <c r="E373" s="135">
        <f t="shared" si="231"/>
        <v>0</v>
      </c>
      <c r="F373" s="144"/>
      <c r="G373" s="144"/>
      <c r="H373" s="144"/>
      <c r="I373" s="144"/>
      <c r="J373" s="144"/>
      <c r="K373" s="290"/>
    </row>
    <row r="374" spans="1:11" ht="22.5" hidden="1" thickBot="1">
      <c r="A374" s="287"/>
      <c r="B374" s="284"/>
      <c r="C374" s="142" t="s">
        <v>36</v>
      </c>
      <c r="D374" s="284"/>
      <c r="E374" s="135">
        <f t="shared" si="231"/>
        <v>0</v>
      </c>
      <c r="F374" s="144"/>
      <c r="G374" s="144"/>
      <c r="H374" s="144"/>
      <c r="I374" s="144"/>
      <c r="J374" s="144"/>
      <c r="K374" s="290"/>
    </row>
    <row r="375" spans="1:11" ht="22.5" hidden="1" thickBot="1">
      <c r="A375" s="288"/>
      <c r="B375" s="285"/>
      <c r="C375" s="142" t="s">
        <v>182</v>
      </c>
      <c r="D375" s="285"/>
      <c r="E375" s="135">
        <f t="shared" si="231"/>
        <v>0</v>
      </c>
      <c r="F375" s="144"/>
      <c r="G375" s="144"/>
      <c r="H375" s="144"/>
      <c r="I375" s="144"/>
      <c r="J375" s="144"/>
      <c r="K375" s="291"/>
    </row>
    <row r="376" spans="1:11" ht="15.75" hidden="1" customHeight="1" thickBot="1">
      <c r="A376" s="286" t="s">
        <v>308</v>
      </c>
      <c r="B376" s="283" t="s">
        <v>213</v>
      </c>
      <c r="C376" s="142" t="s">
        <v>7</v>
      </c>
      <c r="D376" s="283" t="s">
        <v>183</v>
      </c>
      <c r="E376" s="135">
        <f t="shared" si="231"/>
        <v>0</v>
      </c>
      <c r="F376" s="143">
        <f t="shared" ref="F376" si="247">F377+F378+F379+F380+F381</f>
        <v>0</v>
      </c>
      <c r="G376" s="143">
        <f t="shared" ref="G376" si="248">G377+G378+G379+G380+G381</f>
        <v>0</v>
      </c>
      <c r="H376" s="143">
        <f t="shared" ref="H376" si="249">H377+H378+H379+H380+H381</f>
        <v>0</v>
      </c>
      <c r="I376" s="143">
        <f t="shared" ref="I376" si="250">I377+I378+I379+I380+I381</f>
        <v>0</v>
      </c>
      <c r="J376" s="143">
        <f t="shared" ref="J376" si="251">J377+J378+J379+J380+J381</f>
        <v>0</v>
      </c>
      <c r="K376" s="289" t="s">
        <v>8</v>
      </c>
    </row>
    <row r="377" spans="1:11" ht="22.5" hidden="1" thickBot="1">
      <c r="A377" s="287"/>
      <c r="B377" s="284"/>
      <c r="C377" s="142" t="s">
        <v>6</v>
      </c>
      <c r="D377" s="284"/>
      <c r="E377" s="135">
        <f t="shared" si="231"/>
        <v>0</v>
      </c>
      <c r="F377" s="144"/>
      <c r="G377" s="144"/>
      <c r="H377" s="144"/>
      <c r="I377" s="144"/>
      <c r="J377" s="144"/>
      <c r="K377" s="290"/>
    </row>
    <row r="378" spans="1:11" ht="15.75" hidden="1" thickBot="1">
      <c r="A378" s="287"/>
      <c r="B378" s="284"/>
      <c r="C378" s="142" t="s">
        <v>34</v>
      </c>
      <c r="D378" s="284"/>
      <c r="E378" s="135">
        <f t="shared" si="231"/>
        <v>0</v>
      </c>
      <c r="F378" s="144"/>
      <c r="G378" s="144"/>
      <c r="H378" s="144"/>
      <c r="I378" s="144"/>
      <c r="J378" s="144"/>
      <c r="K378" s="290"/>
    </row>
    <row r="379" spans="1:11" ht="15.75" hidden="1" thickBot="1">
      <c r="A379" s="287"/>
      <c r="B379" s="284"/>
      <c r="C379" s="142" t="s">
        <v>35</v>
      </c>
      <c r="D379" s="284"/>
      <c r="E379" s="135">
        <f t="shared" si="231"/>
        <v>0</v>
      </c>
      <c r="F379" s="144"/>
      <c r="G379" s="144"/>
      <c r="H379" s="144"/>
      <c r="I379" s="144"/>
      <c r="J379" s="144"/>
      <c r="K379" s="290"/>
    </row>
    <row r="380" spans="1:11" ht="22.5" hidden="1" thickBot="1">
      <c r="A380" s="287"/>
      <c r="B380" s="284"/>
      <c r="C380" s="142" t="s">
        <v>36</v>
      </c>
      <c r="D380" s="284"/>
      <c r="E380" s="135">
        <f t="shared" si="231"/>
        <v>0</v>
      </c>
      <c r="F380" s="144"/>
      <c r="G380" s="144"/>
      <c r="H380" s="144"/>
      <c r="I380" s="144"/>
      <c r="J380" s="144"/>
      <c r="K380" s="290"/>
    </row>
    <row r="381" spans="1:11" ht="22.5" hidden="1" thickBot="1">
      <c r="A381" s="288"/>
      <c r="B381" s="285"/>
      <c r="C381" s="142" t="s">
        <v>182</v>
      </c>
      <c r="D381" s="285"/>
      <c r="E381" s="135">
        <f t="shared" si="231"/>
        <v>0</v>
      </c>
      <c r="F381" s="144"/>
      <c r="G381" s="144"/>
      <c r="H381" s="144"/>
      <c r="I381" s="144"/>
      <c r="J381" s="144"/>
      <c r="K381" s="291"/>
    </row>
    <row r="382" spans="1:11" ht="15.75" hidden="1" thickBot="1">
      <c r="A382" s="233"/>
      <c r="B382" s="233"/>
      <c r="C382" s="13" t="s">
        <v>7</v>
      </c>
      <c r="D382" s="12" t="s">
        <v>151</v>
      </c>
      <c r="E382" s="12"/>
      <c r="F382" s="48"/>
      <c r="G382" s="48"/>
      <c r="H382" s="48"/>
      <c r="I382" s="48"/>
      <c r="J382" s="48"/>
      <c r="K382" s="242"/>
    </row>
    <row r="383" spans="1:11" ht="22.5" hidden="1" thickBot="1">
      <c r="A383" s="234"/>
      <c r="B383" s="234"/>
      <c r="C383" s="13" t="s">
        <v>6</v>
      </c>
      <c r="D383" s="12" t="s">
        <v>152</v>
      </c>
      <c r="E383" s="12"/>
      <c r="F383" s="48"/>
      <c r="G383" s="48"/>
      <c r="H383" s="48"/>
      <c r="I383" s="48"/>
      <c r="J383" s="48"/>
      <c r="K383" s="243"/>
    </row>
    <row r="384" spans="1:11" ht="15.75" hidden="1" thickBot="1">
      <c r="A384" s="234"/>
      <c r="B384" s="234"/>
      <c r="C384" s="13" t="s">
        <v>34</v>
      </c>
      <c r="D384" s="11"/>
      <c r="E384" s="11"/>
      <c r="F384" s="48"/>
      <c r="G384" s="48"/>
      <c r="H384" s="48"/>
      <c r="I384" s="48"/>
      <c r="J384" s="48"/>
      <c r="K384" s="243"/>
    </row>
    <row r="385" spans="1:11" ht="15.75" hidden="1" thickBot="1">
      <c r="A385" s="234"/>
      <c r="B385" s="234"/>
      <c r="C385" s="13" t="s">
        <v>35</v>
      </c>
      <c r="D385" s="11"/>
      <c r="E385" s="11"/>
      <c r="F385" s="48"/>
      <c r="G385" s="48"/>
      <c r="H385" s="48"/>
      <c r="I385" s="48"/>
      <c r="J385" s="48"/>
      <c r="K385" s="243"/>
    </row>
    <row r="386" spans="1:11" ht="22.5" hidden="1" thickBot="1">
      <c r="A386" s="234"/>
      <c r="B386" s="234"/>
      <c r="C386" s="13" t="s">
        <v>36</v>
      </c>
      <c r="D386" s="3"/>
      <c r="E386" s="3"/>
      <c r="F386" s="48"/>
      <c r="G386" s="48"/>
      <c r="H386" s="48"/>
      <c r="I386" s="48"/>
      <c r="J386" s="48"/>
      <c r="K386" s="244"/>
    </row>
  </sheetData>
  <mergeCells count="251">
    <mergeCell ref="K32:K37"/>
    <mergeCell ref="B226:B231"/>
    <mergeCell ref="A232:A237"/>
    <mergeCell ref="B232:B237"/>
    <mergeCell ref="A238:A243"/>
    <mergeCell ref="B238:B243"/>
    <mergeCell ref="D190:D195"/>
    <mergeCell ref="A148:A153"/>
    <mergeCell ref="B148:B153"/>
    <mergeCell ref="A154:A159"/>
    <mergeCell ref="B154:B159"/>
    <mergeCell ref="A190:A195"/>
    <mergeCell ref="B190:B195"/>
    <mergeCell ref="A160:A165"/>
    <mergeCell ref="B160:B165"/>
    <mergeCell ref="D160:D165"/>
    <mergeCell ref="A166:A171"/>
    <mergeCell ref="B166:B171"/>
    <mergeCell ref="D166:D171"/>
    <mergeCell ref="B172:B177"/>
    <mergeCell ref="D172:D177"/>
    <mergeCell ref="A220:A225"/>
    <mergeCell ref="B220:B225"/>
    <mergeCell ref="D220:D225"/>
    <mergeCell ref="D226:D231"/>
    <mergeCell ref="D232:D237"/>
    <mergeCell ref="D238:D243"/>
    <mergeCell ref="D244:D249"/>
    <mergeCell ref="A226:A231"/>
    <mergeCell ref="A32:A37"/>
    <mergeCell ref="B32:B37"/>
    <mergeCell ref="D32:D37"/>
    <mergeCell ref="A382:A386"/>
    <mergeCell ref="B382:B386"/>
    <mergeCell ref="K382:K386"/>
    <mergeCell ref="D376:D381"/>
    <mergeCell ref="A376:A381"/>
    <mergeCell ref="B376:B381"/>
    <mergeCell ref="K376:K381"/>
    <mergeCell ref="K358:K363"/>
    <mergeCell ref="D370:D375"/>
    <mergeCell ref="A364:A369"/>
    <mergeCell ref="B364:B369"/>
    <mergeCell ref="A370:A375"/>
    <mergeCell ref="B370:B375"/>
    <mergeCell ref="K364:K369"/>
    <mergeCell ref="K370:K375"/>
    <mergeCell ref="D358:D363"/>
    <mergeCell ref="A358:A363"/>
    <mergeCell ref="B358:B363"/>
    <mergeCell ref="D328:D333"/>
    <mergeCell ref="D334:D339"/>
    <mergeCell ref="A322:A327"/>
    <mergeCell ref="B322:B327"/>
    <mergeCell ref="A328:A333"/>
    <mergeCell ref="B328:B333"/>
    <mergeCell ref="A334:A339"/>
    <mergeCell ref="B334:B339"/>
    <mergeCell ref="D346:D351"/>
    <mergeCell ref="A340:A345"/>
    <mergeCell ref="B340:B345"/>
    <mergeCell ref="D340:D345"/>
    <mergeCell ref="D352:D357"/>
    <mergeCell ref="A346:A351"/>
    <mergeCell ref="B346:B351"/>
    <mergeCell ref="A352:A357"/>
    <mergeCell ref="B352:B357"/>
    <mergeCell ref="D304:D309"/>
    <mergeCell ref="D310:D315"/>
    <mergeCell ref="D316:D321"/>
    <mergeCell ref="A304:A309"/>
    <mergeCell ref="B304:B309"/>
    <mergeCell ref="A310:A315"/>
    <mergeCell ref="B310:B315"/>
    <mergeCell ref="A316:A321"/>
    <mergeCell ref="B316:B321"/>
    <mergeCell ref="D286:D291"/>
    <mergeCell ref="D292:D297"/>
    <mergeCell ref="D298:D303"/>
    <mergeCell ref="A280:A285"/>
    <mergeCell ref="B280:B285"/>
    <mergeCell ref="A286:A291"/>
    <mergeCell ref="B286:B291"/>
    <mergeCell ref="A292:A297"/>
    <mergeCell ref="B292:B297"/>
    <mergeCell ref="A298:A303"/>
    <mergeCell ref="B298:B303"/>
    <mergeCell ref="A274:A279"/>
    <mergeCell ref="B274:B279"/>
    <mergeCell ref="A262:A267"/>
    <mergeCell ref="B262:B267"/>
    <mergeCell ref="D262:D267"/>
    <mergeCell ref="D250:D255"/>
    <mergeCell ref="D256:D261"/>
    <mergeCell ref="D280:D285"/>
    <mergeCell ref="D274:D279"/>
    <mergeCell ref="A250:A255"/>
    <mergeCell ref="B250:B255"/>
    <mergeCell ref="A256:A261"/>
    <mergeCell ref="B256:B261"/>
    <mergeCell ref="A268:A273"/>
    <mergeCell ref="A124:A129"/>
    <mergeCell ref="B124:B129"/>
    <mergeCell ref="A130:A135"/>
    <mergeCell ref="B130:B135"/>
    <mergeCell ref="A136:A141"/>
    <mergeCell ref="B136:B141"/>
    <mergeCell ref="D94:D99"/>
    <mergeCell ref="D100:D105"/>
    <mergeCell ref="B268:B273"/>
    <mergeCell ref="A172:A177"/>
    <mergeCell ref="A244:A249"/>
    <mergeCell ref="B244:B249"/>
    <mergeCell ref="D196:D201"/>
    <mergeCell ref="D202:D207"/>
    <mergeCell ref="D208:D213"/>
    <mergeCell ref="D214:D219"/>
    <mergeCell ref="A196:A201"/>
    <mergeCell ref="B196:B201"/>
    <mergeCell ref="A202:A207"/>
    <mergeCell ref="B202:B207"/>
    <mergeCell ref="A208:A213"/>
    <mergeCell ref="B208:B213"/>
    <mergeCell ref="A214:A219"/>
    <mergeCell ref="B214:B219"/>
    <mergeCell ref="D20:D25"/>
    <mergeCell ref="B20:B25"/>
    <mergeCell ref="A20:A25"/>
    <mergeCell ref="K20:K25"/>
    <mergeCell ref="K106:K111"/>
    <mergeCell ref="D118:D123"/>
    <mergeCell ref="D124:D129"/>
    <mergeCell ref="D130:D135"/>
    <mergeCell ref="D136:D141"/>
    <mergeCell ref="K112:K117"/>
    <mergeCell ref="A62:A67"/>
    <mergeCell ref="B62:B67"/>
    <mergeCell ref="D44:D49"/>
    <mergeCell ref="D50:D55"/>
    <mergeCell ref="D56:D61"/>
    <mergeCell ref="D62:D67"/>
    <mergeCell ref="A56:A61"/>
    <mergeCell ref="B56:B61"/>
    <mergeCell ref="A50:A55"/>
    <mergeCell ref="B50:B55"/>
    <mergeCell ref="B26:B31"/>
    <mergeCell ref="A26:A31"/>
    <mergeCell ref="D26:D31"/>
    <mergeCell ref="K26:K31"/>
    <mergeCell ref="K94:K99"/>
    <mergeCell ref="K100:K105"/>
    <mergeCell ref="A2:K2"/>
    <mergeCell ref="K4:K5"/>
    <mergeCell ref="A4:A5"/>
    <mergeCell ref="B4:B5"/>
    <mergeCell ref="C4:C5"/>
    <mergeCell ref="D4:D5"/>
    <mergeCell ref="A69:K69"/>
    <mergeCell ref="A13:K13"/>
    <mergeCell ref="E4:J4"/>
    <mergeCell ref="A7:B12"/>
    <mergeCell ref="D7:D12"/>
    <mergeCell ref="K7:K12"/>
    <mergeCell ref="K14:K19"/>
    <mergeCell ref="K44:K49"/>
    <mergeCell ref="K50:K55"/>
    <mergeCell ref="K56:K61"/>
    <mergeCell ref="K62:K67"/>
    <mergeCell ref="B14:B19"/>
    <mergeCell ref="A14:A19"/>
    <mergeCell ref="D14:D19"/>
    <mergeCell ref="A70:A75"/>
    <mergeCell ref="B70:B75"/>
    <mergeCell ref="K70:K75"/>
    <mergeCell ref="A76:A81"/>
    <mergeCell ref="B76:B81"/>
    <mergeCell ref="D76:D81"/>
    <mergeCell ref="K76:K81"/>
    <mergeCell ref="D82:D87"/>
    <mergeCell ref="D88:D93"/>
    <mergeCell ref="K82:K87"/>
    <mergeCell ref="K88:K93"/>
    <mergeCell ref="A82:A87"/>
    <mergeCell ref="B82:B87"/>
    <mergeCell ref="A88:A93"/>
    <mergeCell ref="B88:B93"/>
    <mergeCell ref="K346:K351"/>
    <mergeCell ref="K352:K357"/>
    <mergeCell ref="K250:K255"/>
    <mergeCell ref="K256:K261"/>
    <mergeCell ref="K268:K273"/>
    <mergeCell ref="K274:K279"/>
    <mergeCell ref="K340:K345"/>
    <mergeCell ref="K220:K225"/>
    <mergeCell ref="K310:K315"/>
    <mergeCell ref="K316:K321"/>
    <mergeCell ref="K322:K327"/>
    <mergeCell ref="K328:K333"/>
    <mergeCell ref="K286:K291"/>
    <mergeCell ref="K292:K297"/>
    <mergeCell ref="K298:K303"/>
    <mergeCell ref="K304:K309"/>
    <mergeCell ref="K280:K285"/>
    <mergeCell ref="K38:K43"/>
    <mergeCell ref="A44:A49"/>
    <mergeCell ref="B44:B49"/>
    <mergeCell ref="K334:K339"/>
    <mergeCell ref="K118:K123"/>
    <mergeCell ref="K124:K129"/>
    <mergeCell ref="K130:K135"/>
    <mergeCell ref="K136:K141"/>
    <mergeCell ref="K142:K147"/>
    <mergeCell ref="K148:K153"/>
    <mergeCell ref="K154:K159"/>
    <mergeCell ref="K190:K195"/>
    <mergeCell ref="K196:K201"/>
    <mergeCell ref="K202:K207"/>
    <mergeCell ref="K208:K213"/>
    <mergeCell ref="K214:K219"/>
    <mergeCell ref="K226:K231"/>
    <mergeCell ref="K232:K237"/>
    <mergeCell ref="K238:K243"/>
    <mergeCell ref="K244:K249"/>
    <mergeCell ref="K160:K165"/>
    <mergeCell ref="K166:K171"/>
    <mergeCell ref="K172:K177"/>
    <mergeCell ref="K262:K267"/>
    <mergeCell ref="B178:B183"/>
    <mergeCell ref="A178:A183"/>
    <mergeCell ref="D178:D183"/>
    <mergeCell ref="A184:A189"/>
    <mergeCell ref="B184:B189"/>
    <mergeCell ref="D184:D189"/>
    <mergeCell ref="A38:A43"/>
    <mergeCell ref="B38:B43"/>
    <mergeCell ref="D38:D43"/>
    <mergeCell ref="D154:D159"/>
    <mergeCell ref="A142:A147"/>
    <mergeCell ref="B142:B147"/>
    <mergeCell ref="D148:D153"/>
    <mergeCell ref="A94:A99"/>
    <mergeCell ref="B94:B99"/>
    <mergeCell ref="A100:A105"/>
    <mergeCell ref="B100:B105"/>
    <mergeCell ref="D112:D117"/>
    <mergeCell ref="A106:A111"/>
    <mergeCell ref="B106:B111"/>
    <mergeCell ref="A112:A117"/>
    <mergeCell ref="B112:B117"/>
    <mergeCell ref="A118:A123"/>
    <mergeCell ref="B118:B123"/>
  </mergeCells>
  <pageMargins left="0.25" right="0.25" top="0.75" bottom="0.75" header="0.3" footer="0.3"/>
  <pageSetup paperSize="9" scale="81" orientation="portrait" verticalDpi="0" r:id="rId1"/>
  <rowBreaks count="2" manualBreakCount="2">
    <brk id="68" max="10" man="1"/>
    <brk id="375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360"/>
  <sheetViews>
    <sheetView zoomScaleNormal="100" zoomScaleSheetLayoutView="90" workbookViewId="0">
      <selection activeCell="L11" sqref="L11"/>
    </sheetView>
  </sheetViews>
  <sheetFormatPr defaultRowHeight="15" outlineLevelRow="1"/>
  <cols>
    <col min="1" max="1" width="5.28515625" style="43" customWidth="1"/>
    <col min="2" max="2" width="29" style="43" customWidth="1"/>
    <col min="3" max="3" width="10.7109375" customWidth="1"/>
    <col min="4" max="4" width="17.7109375" style="78" customWidth="1"/>
    <col min="5" max="5" width="20.42578125" style="78" customWidth="1"/>
    <col min="6" max="6" width="13.42578125" customWidth="1"/>
  </cols>
  <sheetData>
    <row r="1" spans="1:6">
      <c r="D1" s="201"/>
      <c r="E1" s="201"/>
      <c r="F1" s="201" t="s">
        <v>488</v>
      </c>
    </row>
    <row r="2" spans="1:6">
      <c r="D2" s="201"/>
      <c r="E2" s="292" t="s">
        <v>489</v>
      </c>
      <c r="F2" s="292"/>
    </row>
    <row r="3" spans="1:6">
      <c r="D3" s="292" t="s">
        <v>490</v>
      </c>
      <c r="E3" s="292"/>
      <c r="F3" s="292"/>
    </row>
    <row r="4" spans="1:6" ht="21.75" customHeight="1">
      <c r="D4" s="201"/>
      <c r="E4" s="202"/>
      <c r="F4" s="201" t="s">
        <v>491</v>
      </c>
    </row>
    <row r="6" spans="1:6" ht="50.25" customHeight="1">
      <c r="A6" s="251" t="s">
        <v>438</v>
      </c>
      <c r="B6" s="251"/>
      <c r="C6" s="251"/>
      <c r="D6" s="251"/>
      <c r="E6" s="251"/>
      <c r="F6" s="251"/>
    </row>
    <row r="7" spans="1:6" ht="15.75" thickBot="1"/>
    <row r="8" spans="1:6" ht="39.75" customHeight="1" thickBot="1">
      <c r="A8" s="252" t="s">
        <v>9</v>
      </c>
      <c r="B8" s="252" t="s">
        <v>25</v>
      </c>
      <c r="C8" s="252" t="s">
        <v>192</v>
      </c>
      <c r="D8" s="257" t="s">
        <v>427</v>
      </c>
      <c r="E8" s="258"/>
      <c r="F8" s="259"/>
    </row>
    <row r="9" spans="1:6" ht="45.75" customHeight="1" thickBot="1">
      <c r="A9" s="253"/>
      <c r="B9" s="253"/>
      <c r="C9" s="253"/>
      <c r="D9" s="79" t="s">
        <v>428</v>
      </c>
      <c r="E9" s="90" t="s">
        <v>429</v>
      </c>
      <c r="F9" s="178" t="s">
        <v>39</v>
      </c>
    </row>
    <row r="10" spans="1:6" ht="15.75" thickBot="1">
      <c r="A10" s="174">
        <v>1</v>
      </c>
      <c r="B10" s="42">
        <v>2</v>
      </c>
      <c r="C10" s="5">
        <v>3</v>
      </c>
      <c r="D10" s="91">
        <v>4</v>
      </c>
      <c r="E10" s="92">
        <v>5</v>
      </c>
      <c r="F10" s="42">
        <v>6</v>
      </c>
    </row>
    <row r="11" spans="1:6" ht="15.75" customHeight="1" thickBot="1">
      <c r="A11" s="260" t="s">
        <v>33</v>
      </c>
      <c r="B11" s="261"/>
      <c r="C11" s="62" t="s">
        <v>7</v>
      </c>
      <c r="D11" s="80">
        <v>69670.836569999999</v>
      </c>
      <c r="E11" s="80">
        <v>11921.360099999998</v>
      </c>
      <c r="F11" s="183">
        <v>0.17110975964846231</v>
      </c>
    </row>
    <row r="12" spans="1:6" ht="22.5" thickBot="1">
      <c r="A12" s="262"/>
      <c r="B12" s="263"/>
      <c r="C12" s="63" t="s">
        <v>6</v>
      </c>
      <c r="D12" s="81">
        <v>2031.3490200000001</v>
      </c>
      <c r="E12" s="81">
        <v>0</v>
      </c>
      <c r="F12" s="184"/>
    </row>
    <row r="13" spans="1:6" ht="15.75" thickBot="1">
      <c r="A13" s="262"/>
      <c r="B13" s="263"/>
      <c r="C13" s="63" t="s">
        <v>34</v>
      </c>
      <c r="D13" s="81">
        <v>28481.685379999995</v>
      </c>
      <c r="E13" s="81">
        <v>1131.9898699999999</v>
      </c>
      <c r="F13" s="184">
        <v>3.9744483337172516E-2</v>
      </c>
    </row>
    <row r="14" spans="1:6" ht="15.75" thickBot="1">
      <c r="A14" s="262"/>
      <c r="B14" s="263"/>
      <c r="C14" s="63" t="s">
        <v>35</v>
      </c>
      <c r="D14" s="81">
        <v>65.599999999999994</v>
      </c>
      <c r="E14" s="81">
        <v>0</v>
      </c>
      <c r="F14" s="184">
        <v>0</v>
      </c>
    </row>
    <row r="15" spans="1:6" ht="22.5" thickBot="1">
      <c r="A15" s="262"/>
      <c r="B15" s="263"/>
      <c r="C15" s="63" t="s">
        <v>36</v>
      </c>
      <c r="D15" s="81">
        <v>0</v>
      </c>
      <c r="E15" s="81">
        <v>0</v>
      </c>
      <c r="F15" s="184"/>
    </row>
    <row r="16" spans="1:6" ht="22.5" thickBot="1">
      <c r="A16" s="264"/>
      <c r="B16" s="265"/>
      <c r="C16" s="63" t="s">
        <v>194</v>
      </c>
      <c r="D16" s="81">
        <v>39172.202170000004</v>
      </c>
      <c r="E16" s="81">
        <v>10789.37023</v>
      </c>
      <c r="F16" s="184">
        <v>0.27543435477985534</v>
      </c>
    </row>
    <row r="17" spans="1:6" ht="15.75" customHeight="1" thickBot="1">
      <c r="A17" s="254" t="s">
        <v>430</v>
      </c>
      <c r="B17" s="255"/>
      <c r="C17" s="255"/>
      <c r="D17" s="179">
        <v>33131.974130000002</v>
      </c>
      <c r="E17" s="179">
        <v>2903.9948300000001</v>
      </c>
      <c r="F17" s="185">
        <v>8.7649314785940277E-2</v>
      </c>
    </row>
    <row r="18" spans="1:6" ht="15.75" customHeight="1" outlineLevel="1" thickBot="1">
      <c r="A18" s="245" t="s">
        <v>0</v>
      </c>
      <c r="B18" s="245" t="s">
        <v>339</v>
      </c>
      <c r="C18" s="10" t="s">
        <v>7</v>
      </c>
      <c r="D18" s="87">
        <v>18612</v>
      </c>
      <c r="E18" s="87">
        <v>0</v>
      </c>
      <c r="F18" s="186">
        <v>0</v>
      </c>
    </row>
    <row r="19" spans="1:6" ht="22.5" outlineLevel="1" thickBot="1">
      <c r="A19" s="246"/>
      <c r="B19" s="246"/>
      <c r="C19" s="13" t="s">
        <v>6</v>
      </c>
      <c r="D19" s="76">
        <v>0</v>
      </c>
      <c r="E19" s="76">
        <v>0</v>
      </c>
      <c r="F19" s="186"/>
    </row>
    <row r="20" spans="1:6" ht="15.75" outlineLevel="1" thickBot="1">
      <c r="A20" s="246"/>
      <c r="B20" s="246"/>
      <c r="C20" s="13" t="s">
        <v>34</v>
      </c>
      <c r="D20" s="76">
        <v>18421.3</v>
      </c>
      <c r="E20" s="76">
        <v>0</v>
      </c>
      <c r="F20" s="186">
        <v>0</v>
      </c>
    </row>
    <row r="21" spans="1:6" ht="15.75" outlineLevel="1" thickBot="1">
      <c r="A21" s="246"/>
      <c r="B21" s="246"/>
      <c r="C21" s="13" t="s">
        <v>35</v>
      </c>
      <c r="D21" s="76">
        <v>0</v>
      </c>
      <c r="E21" s="76">
        <v>0</v>
      </c>
      <c r="F21" s="186"/>
    </row>
    <row r="22" spans="1:6" ht="22.5" outlineLevel="1" thickBot="1">
      <c r="A22" s="246"/>
      <c r="B22" s="246"/>
      <c r="C22" s="13" t="s">
        <v>36</v>
      </c>
      <c r="D22" s="76">
        <v>0</v>
      </c>
      <c r="E22" s="76">
        <v>0</v>
      </c>
      <c r="F22" s="186"/>
    </row>
    <row r="23" spans="1:6" ht="22.5" outlineLevel="1" thickBot="1">
      <c r="A23" s="247"/>
      <c r="B23" s="247"/>
      <c r="C23" s="13" t="s">
        <v>182</v>
      </c>
      <c r="D23" s="76">
        <v>190.7</v>
      </c>
      <c r="E23" s="76">
        <v>0</v>
      </c>
      <c r="F23" s="186">
        <v>0</v>
      </c>
    </row>
    <row r="24" spans="1:6" ht="15.75" customHeight="1" outlineLevel="1" thickBot="1">
      <c r="A24" s="233" t="s">
        <v>17</v>
      </c>
      <c r="B24" s="233" t="s">
        <v>340</v>
      </c>
      <c r="C24" s="13" t="s">
        <v>7</v>
      </c>
      <c r="D24" s="114">
        <v>2057</v>
      </c>
      <c r="E24" s="114">
        <v>0</v>
      </c>
      <c r="F24" s="187">
        <v>0</v>
      </c>
    </row>
    <row r="25" spans="1:6" ht="22.5" outlineLevel="1" thickBot="1">
      <c r="A25" s="234"/>
      <c r="B25" s="234"/>
      <c r="C25" s="13" t="s">
        <v>6</v>
      </c>
      <c r="D25" s="79"/>
      <c r="E25" s="75"/>
      <c r="F25" s="188"/>
    </row>
    <row r="26" spans="1:6" ht="15.75" outlineLevel="1" thickBot="1">
      <c r="A26" s="234"/>
      <c r="B26" s="234"/>
      <c r="C26" s="13" t="s">
        <v>34</v>
      </c>
      <c r="D26" s="74">
        <v>1871.3</v>
      </c>
      <c r="E26" s="74">
        <v>0</v>
      </c>
      <c r="F26" s="188">
        <v>0</v>
      </c>
    </row>
    <row r="27" spans="1:6" ht="15.75" outlineLevel="1" thickBot="1">
      <c r="A27" s="234"/>
      <c r="B27" s="234"/>
      <c r="C27" s="13" t="s">
        <v>35</v>
      </c>
      <c r="D27" s="67"/>
      <c r="E27" s="67"/>
      <c r="F27" s="188"/>
    </row>
    <row r="28" spans="1:6" ht="22.5" outlineLevel="1" thickBot="1">
      <c r="A28" s="234"/>
      <c r="B28" s="234"/>
      <c r="C28" s="13" t="s">
        <v>36</v>
      </c>
      <c r="D28" s="67"/>
      <c r="E28" s="67"/>
      <c r="F28" s="188"/>
    </row>
    <row r="29" spans="1:6" ht="22.5" outlineLevel="1" thickBot="1">
      <c r="A29" s="235"/>
      <c r="B29" s="235"/>
      <c r="C29" s="13" t="s">
        <v>182</v>
      </c>
      <c r="D29" s="74">
        <v>185.7</v>
      </c>
      <c r="E29" s="74">
        <v>0</v>
      </c>
      <c r="F29" s="188">
        <v>0</v>
      </c>
    </row>
    <row r="30" spans="1:6" ht="15.75" customHeight="1" outlineLevel="1" thickBot="1">
      <c r="A30" s="233" t="s">
        <v>18</v>
      </c>
      <c r="B30" s="233" t="s">
        <v>395</v>
      </c>
      <c r="C30" s="13" t="s">
        <v>7</v>
      </c>
      <c r="D30" s="114">
        <v>55</v>
      </c>
      <c r="E30" s="113">
        <v>0</v>
      </c>
      <c r="F30" s="187">
        <v>0</v>
      </c>
    </row>
    <row r="31" spans="1:6" ht="22.5" outlineLevel="1" thickBot="1">
      <c r="A31" s="234"/>
      <c r="B31" s="234"/>
      <c r="C31" s="13" t="s">
        <v>6</v>
      </c>
      <c r="D31" s="79"/>
      <c r="E31" s="75"/>
      <c r="F31" s="188"/>
    </row>
    <row r="32" spans="1:6" ht="15.75" outlineLevel="1" thickBot="1">
      <c r="A32" s="234"/>
      <c r="B32" s="234"/>
      <c r="C32" s="13" t="s">
        <v>34</v>
      </c>
      <c r="D32" s="74">
        <v>50</v>
      </c>
      <c r="E32" s="180">
        <v>0</v>
      </c>
      <c r="F32" s="188">
        <v>0</v>
      </c>
    </row>
    <row r="33" spans="1:6" ht="15.75" outlineLevel="1" thickBot="1">
      <c r="A33" s="234"/>
      <c r="B33" s="234"/>
      <c r="C33" s="13" t="s">
        <v>35</v>
      </c>
      <c r="D33" s="67"/>
      <c r="E33" s="180"/>
      <c r="F33" s="188"/>
    </row>
    <row r="34" spans="1:6" ht="22.5" outlineLevel="1" thickBot="1">
      <c r="A34" s="234"/>
      <c r="B34" s="234"/>
      <c r="C34" s="13" t="s">
        <v>36</v>
      </c>
      <c r="D34" s="67"/>
      <c r="E34" s="180"/>
      <c r="F34" s="188"/>
    </row>
    <row r="35" spans="1:6" ht="22.5" outlineLevel="1" thickBot="1">
      <c r="A35" s="235"/>
      <c r="B35" s="235"/>
      <c r="C35" s="13" t="s">
        <v>182</v>
      </c>
      <c r="D35" s="74">
        <v>5</v>
      </c>
      <c r="E35" s="74">
        <v>0</v>
      </c>
      <c r="F35" s="188">
        <v>0</v>
      </c>
    </row>
    <row r="36" spans="1:6" ht="15.75" customHeight="1" outlineLevel="1" thickBot="1">
      <c r="A36" s="233" t="s">
        <v>19</v>
      </c>
      <c r="B36" s="233" t="s">
        <v>431</v>
      </c>
      <c r="C36" s="13" t="s">
        <v>7</v>
      </c>
      <c r="D36" s="114">
        <v>16500</v>
      </c>
      <c r="E36" s="114">
        <v>0</v>
      </c>
      <c r="F36" s="187">
        <v>0</v>
      </c>
    </row>
    <row r="37" spans="1:6" ht="22.5" outlineLevel="1" thickBot="1">
      <c r="A37" s="234"/>
      <c r="B37" s="234"/>
      <c r="C37" s="13" t="s">
        <v>6</v>
      </c>
      <c r="D37" s="79"/>
      <c r="E37" s="75"/>
      <c r="F37" s="188"/>
    </row>
    <row r="38" spans="1:6" ht="15.75" outlineLevel="1" thickBot="1">
      <c r="A38" s="234"/>
      <c r="B38" s="234"/>
      <c r="C38" s="13" t="s">
        <v>34</v>
      </c>
      <c r="D38" s="181">
        <v>16500</v>
      </c>
      <c r="E38" s="181">
        <v>0</v>
      </c>
      <c r="F38" s="188">
        <v>0</v>
      </c>
    </row>
    <row r="39" spans="1:6" ht="15.75" outlineLevel="1" thickBot="1">
      <c r="A39" s="234"/>
      <c r="B39" s="234"/>
      <c r="C39" s="13" t="s">
        <v>35</v>
      </c>
      <c r="D39" s="181"/>
      <c r="E39" s="181"/>
      <c r="F39" s="188"/>
    </row>
    <row r="40" spans="1:6" ht="22.5" outlineLevel="1" thickBot="1">
      <c r="A40" s="234"/>
      <c r="B40" s="234"/>
      <c r="C40" s="13" t="s">
        <v>36</v>
      </c>
      <c r="D40" s="181"/>
      <c r="E40" s="181"/>
      <c r="F40" s="188"/>
    </row>
    <row r="41" spans="1:6" ht="24" customHeight="1" outlineLevel="1" thickBot="1">
      <c r="A41" s="235"/>
      <c r="B41" s="235"/>
      <c r="C41" s="13" t="s">
        <v>182</v>
      </c>
      <c r="D41" s="181"/>
      <c r="E41" s="181"/>
      <c r="F41" s="188"/>
    </row>
    <row r="42" spans="1:6" ht="15.75" customHeight="1" outlineLevel="1" thickBot="1">
      <c r="A42" s="245" t="s">
        <v>1</v>
      </c>
      <c r="B42" s="245" t="s">
        <v>341</v>
      </c>
      <c r="C42" s="10" t="s">
        <v>7</v>
      </c>
      <c r="D42" s="87">
        <v>0</v>
      </c>
      <c r="E42" s="87">
        <v>0</v>
      </c>
      <c r="F42" s="186"/>
    </row>
    <row r="43" spans="1:6" ht="22.5" outlineLevel="1" thickBot="1">
      <c r="A43" s="246"/>
      <c r="B43" s="246"/>
      <c r="C43" s="13" t="s">
        <v>6</v>
      </c>
      <c r="D43" s="87">
        <v>0</v>
      </c>
      <c r="E43" s="87">
        <v>0</v>
      </c>
      <c r="F43" s="186"/>
    </row>
    <row r="44" spans="1:6" ht="15.75" outlineLevel="1" thickBot="1">
      <c r="A44" s="246"/>
      <c r="B44" s="246"/>
      <c r="C44" s="13" t="s">
        <v>34</v>
      </c>
      <c r="D44" s="87">
        <v>0</v>
      </c>
      <c r="E44" s="87">
        <v>0</v>
      </c>
      <c r="F44" s="186"/>
    </row>
    <row r="45" spans="1:6" ht="15.75" outlineLevel="1" thickBot="1">
      <c r="A45" s="246"/>
      <c r="B45" s="246"/>
      <c r="C45" s="13" t="s">
        <v>35</v>
      </c>
      <c r="D45" s="87">
        <v>0</v>
      </c>
      <c r="E45" s="87">
        <v>0</v>
      </c>
      <c r="F45" s="186"/>
    </row>
    <row r="46" spans="1:6" ht="22.5" outlineLevel="1" thickBot="1">
      <c r="A46" s="246"/>
      <c r="B46" s="246"/>
      <c r="C46" s="13" t="s">
        <v>36</v>
      </c>
      <c r="D46" s="87">
        <v>0</v>
      </c>
      <c r="E46" s="87">
        <v>0</v>
      </c>
      <c r="F46" s="186"/>
    </row>
    <row r="47" spans="1:6" ht="22.5" outlineLevel="1" thickBot="1">
      <c r="A47" s="247"/>
      <c r="B47" s="247"/>
      <c r="C47" s="13" t="s">
        <v>182</v>
      </c>
      <c r="D47" s="87">
        <v>0</v>
      </c>
      <c r="E47" s="87">
        <v>0</v>
      </c>
      <c r="F47" s="186"/>
    </row>
    <row r="48" spans="1:6" ht="15.75" customHeight="1" outlineLevel="1" thickBot="1">
      <c r="A48" s="233" t="s">
        <v>20</v>
      </c>
      <c r="B48" s="233" t="s">
        <v>200</v>
      </c>
      <c r="C48" s="13" t="s">
        <v>7</v>
      </c>
      <c r="D48" s="113">
        <v>0</v>
      </c>
      <c r="E48" s="113">
        <v>0</v>
      </c>
      <c r="F48" s="187"/>
    </row>
    <row r="49" spans="1:6" ht="22.5" outlineLevel="1" thickBot="1">
      <c r="A49" s="234"/>
      <c r="B49" s="234"/>
      <c r="C49" s="13" t="s">
        <v>6</v>
      </c>
      <c r="D49" s="79"/>
      <c r="E49" s="75"/>
      <c r="F49" s="190"/>
    </row>
    <row r="50" spans="1:6" ht="15.75" outlineLevel="1" thickBot="1">
      <c r="A50" s="234"/>
      <c r="B50" s="234"/>
      <c r="C50" s="13" t="s">
        <v>34</v>
      </c>
      <c r="D50" s="79"/>
      <c r="E50" s="79"/>
      <c r="F50" s="190"/>
    </row>
    <row r="51" spans="1:6" ht="15.75" outlineLevel="1" thickBot="1">
      <c r="A51" s="234"/>
      <c r="B51" s="234"/>
      <c r="C51" s="13" t="s">
        <v>35</v>
      </c>
      <c r="D51" s="79"/>
      <c r="E51" s="79"/>
      <c r="F51" s="190"/>
    </row>
    <row r="52" spans="1:6" ht="22.5" outlineLevel="1" thickBot="1">
      <c r="A52" s="234"/>
      <c r="B52" s="234"/>
      <c r="C52" s="13" t="s">
        <v>36</v>
      </c>
      <c r="D52" s="79"/>
      <c r="E52" s="79"/>
      <c r="F52" s="190"/>
    </row>
    <row r="53" spans="1:6" ht="22.5" outlineLevel="1" thickBot="1">
      <c r="A53" s="235"/>
      <c r="B53" s="235"/>
      <c r="C53" s="13" t="s">
        <v>182</v>
      </c>
      <c r="D53" s="79"/>
      <c r="E53" s="79"/>
      <c r="F53" s="190"/>
    </row>
    <row r="54" spans="1:6" ht="15.75" customHeight="1" outlineLevel="1" thickBot="1">
      <c r="A54" s="245" t="s">
        <v>2</v>
      </c>
      <c r="B54" s="245" t="s">
        <v>342</v>
      </c>
      <c r="C54" s="13" t="s">
        <v>7</v>
      </c>
      <c r="D54" s="87">
        <v>14519.974129999999</v>
      </c>
      <c r="E54" s="87">
        <v>2903.9948300000001</v>
      </c>
      <c r="F54" s="186">
        <v>0.20000000027548262</v>
      </c>
    </row>
    <row r="55" spans="1:6" ht="22.5" outlineLevel="1" thickBot="1">
      <c r="A55" s="246"/>
      <c r="B55" s="246"/>
      <c r="C55" s="13" t="s">
        <v>6</v>
      </c>
      <c r="D55" s="87">
        <v>2031.3490200000001</v>
      </c>
      <c r="E55" s="87">
        <v>0</v>
      </c>
      <c r="F55" s="186">
        <v>0</v>
      </c>
    </row>
    <row r="56" spans="1:6" ht="15.75" outlineLevel="1" thickBot="1">
      <c r="A56" s="246"/>
      <c r="B56" s="246"/>
      <c r="C56" s="13" t="s">
        <v>34</v>
      </c>
      <c r="D56" s="87">
        <v>4437.9153800000004</v>
      </c>
      <c r="E56" s="87">
        <v>0</v>
      </c>
      <c r="F56" s="186">
        <v>0</v>
      </c>
    </row>
    <row r="57" spans="1:6" ht="15.75" outlineLevel="1" thickBot="1">
      <c r="A57" s="246"/>
      <c r="B57" s="246"/>
      <c r="C57" s="13" t="s">
        <v>35</v>
      </c>
      <c r="D57" s="87">
        <v>0</v>
      </c>
      <c r="E57" s="87">
        <v>0</v>
      </c>
      <c r="F57" s="186"/>
    </row>
    <row r="58" spans="1:6" ht="22.5" outlineLevel="1" thickBot="1">
      <c r="A58" s="246"/>
      <c r="B58" s="246"/>
      <c r="C58" s="13" t="s">
        <v>36</v>
      </c>
      <c r="D58" s="87">
        <v>0</v>
      </c>
      <c r="E58" s="87">
        <v>0</v>
      </c>
      <c r="F58" s="186"/>
    </row>
    <row r="59" spans="1:6" ht="22.5" outlineLevel="1" thickBot="1">
      <c r="A59" s="247"/>
      <c r="B59" s="247"/>
      <c r="C59" s="13" t="s">
        <v>182</v>
      </c>
      <c r="D59" s="87">
        <v>8050.7097299999996</v>
      </c>
      <c r="E59" s="87">
        <v>2903.9948300000001</v>
      </c>
      <c r="F59" s="186">
        <v>0.36071289704789794</v>
      </c>
    </row>
    <row r="60" spans="1:6" ht="15.75" customHeight="1" outlineLevel="1" thickBot="1">
      <c r="A60" s="233" t="s">
        <v>160</v>
      </c>
      <c r="B60" s="233" t="s">
        <v>396</v>
      </c>
      <c r="C60" s="13" t="s">
        <v>7</v>
      </c>
      <c r="D60" s="114">
        <v>14519.974129999999</v>
      </c>
      <c r="E60" s="114">
        <v>2903.9948300000001</v>
      </c>
      <c r="F60" s="187">
        <v>0.20000000027548262</v>
      </c>
    </row>
    <row r="61" spans="1:6" ht="22.5" outlineLevel="1" thickBot="1">
      <c r="A61" s="234"/>
      <c r="B61" s="234"/>
      <c r="C61" s="13" t="s">
        <v>6</v>
      </c>
      <c r="D61" s="74">
        <v>2031.3490200000001</v>
      </c>
      <c r="E61" s="90"/>
      <c r="F61" s="188"/>
    </row>
    <row r="62" spans="1:6" ht="15.75" outlineLevel="1" thickBot="1">
      <c r="A62" s="234"/>
      <c r="B62" s="234"/>
      <c r="C62" s="13" t="s">
        <v>34</v>
      </c>
      <c r="D62" s="74">
        <v>4437.9153800000004</v>
      </c>
      <c r="E62" s="90"/>
      <c r="F62" s="188"/>
    </row>
    <row r="63" spans="1:6" ht="15.75" outlineLevel="1" thickBot="1">
      <c r="A63" s="234"/>
      <c r="B63" s="234"/>
      <c r="C63" s="13" t="s">
        <v>35</v>
      </c>
      <c r="D63" s="74"/>
      <c r="E63" s="90"/>
      <c r="F63" s="188"/>
    </row>
    <row r="64" spans="1:6" ht="22.5" outlineLevel="1" thickBot="1">
      <c r="A64" s="234"/>
      <c r="B64" s="234"/>
      <c r="C64" s="13" t="s">
        <v>36</v>
      </c>
      <c r="D64" s="74"/>
      <c r="E64" s="90"/>
      <c r="F64" s="188"/>
    </row>
    <row r="65" spans="1:6" ht="22.5" outlineLevel="1" thickBot="1">
      <c r="A65" s="235"/>
      <c r="B65" s="235"/>
      <c r="C65" s="13" t="s">
        <v>182</v>
      </c>
      <c r="D65" s="74">
        <v>8050.7097299999996</v>
      </c>
      <c r="E65" s="74">
        <v>2903.9948300000001</v>
      </c>
      <c r="F65" s="188">
        <v>0</v>
      </c>
    </row>
    <row r="66" spans="1:6" ht="15.75" customHeight="1" outlineLevel="1" thickBot="1">
      <c r="A66" s="254" t="s">
        <v>432</v>
      </c>
      <c r="B66" s="255"/>
      <c r="C66" s="255"/>
      <c r="D66" s="179">
        <v>36538.862439999997</v>
      </c>
      <c r="E66" s="179">
        <v>9017.3652699999984</v>
      </c>
      <c r="F66" s="185">
        <v>0.24678834172266034</v>
      </c>
    </row>
    <row r="67" spans="1:6" ht="15.75" outlineLevel="1" thickBot="1">
      <c r="A67" s="277" t="s">
        <v>0</v>
      </c>
      <c r="B67" s="277" t="s">
        <v>136</v>
      </c>
      <c r="C67" s="57" t="s">
        <v>7</v>
      </c>
      <c r="D67" s="82">
        <v>1250</v>
      </c>
      <c r="E67" s="83">
        <v>54</v>
      </c>
      <c r="F67" s="192">
        <v>4.3200000000000002E-2</v>
      </c>
    </row>
    <row r="68" spans="1:6" ht="22.5" outlineLevel="1" thickBot="1">
      <c r="A68" s="278"/>
      <c r="B68" s="278"/>
      <c r="C68" s="55" t="s">
        <v>6</v>
      </c>
      <c r="D68" s="84">
        <v>0</v>
      </c>
      <c r="E68" s="85">
        <v>0</v>
      </c>
      <c r="F68" s="191"/>
    </row>
    <row r="69" spans="1:6" ht="15.75" outlineLevel="1" thickBot="1">
      <c r="A69" s="278"/>
      <c r="B69" s="278"/>
      <c r="C69" s="55" t="s">
        <v>34</v>
      </c>
      <c r="D69" s="84">
        <v>0</v>
      </c>
      <c r="E69" s="85">
        <v>0</v>
      </c>
      <c r="F69" s="191"/>
    </row>
    <row r="70" spans="1:6" ht="15.75" outlineLevel="1" thickBot="1">
      <c r="A70" s="278"/>
      <c r="B70" s="278"/>
      <c r="C70" s="55" t="s">
        <v>35</v>
      </c>
      <c r="D70" s="84">
        <v>0</v>
      </c>
      <c r="E70" s="85">
        <v>0</v>
      </c>
      <c r="F70" s="191"/>
    </row>
    <row r="71" spans="1:6" ht="22.5" outlineLevel="1" thickBot="1">
      <c r="A71" s="278"/>
      <c r="B71" s="278"/>
      <c r="C71" s="55" t="s">
        <v>36</v>
      </c>
      <c r="D71" s="84">
        <v>0</v>
      </c>
      <c r="E71" s="85">
        <v>0</v>
      </c>
      <c r="F71" s="191"/>
    </row>
    <row r="72" spans="1:6" ht="15.75" customHeight="1" thickBot="1">
      <c r="A72" s="279"/>
      <c r="B72" s="279"/>
      <c r="C72" s="56" t="s">
        <v>182</v>
      </c>
      <c r="D72" s="86">
        <v>1330</v>
      </c>
      <c r="E72" s="85">
        <v>54</v>
      </c>
      <c r="F72" s="191">
        <v>4.06015037593985E-2</v>
      </c>
    </row>
    <row r="73" spans="1:6" ht="15.75" customHeight="1" thickBot="1">
      <c r="A73" s="233" t="s">
        <v>17</v>
      </c>
      <c r="B73" s="233" t="s">
        <v>43</v>
      </c>
      <c r="C73" s="53" t="s">
        <v>7</v>
      </c>
      <c r="D73" s="87">
        <v>80</v>
      </c>
      <c r="E73" s="88">
        <v>0</v>
      </c>
      <c r="F73" s="186">
        <v>0</v>
      </c>
    </row>
    <row r="74" spans="1:6" ht="22.5" thickBot="1">
      <c r="A74" s="234"/>
      <c r="B74" s="234"/>
      <c r="C74" s="13" t="s">
        <v>6</v>
      </c>
      <c r="D74" s="79"/>
      <c r="E74" s="75"/>
      <c r="F74" s="188"/>
    </row>
    <row r="75" spans="1:6" ht="15.75" thickBot="1">
      <c r="A75" s="234"/>
      <c r="B75" s="234"/>
      <c r="C75" s="13" t="s">
        <v>34</v>
      </c>
      <c r="D75" s="79"/>
      <c r="E75" s="75"/>
      <c r="F75" s="188"/>
    </row>
    <row r="76" spans="1:6" ht="15.75" thickBot="1">
      <c r="A76" s="234"/>
      <c r="B76" s="234"/>
      <c r="C76" s="13" t="s">
        <v>35</v>
      </c>
      <c r="D76" s="79"/>
      <c r="E76" s="75"/>
      <c r="F76" s="188"/>
    </row>
    <row r="77" spans="1:6" ht="22.5" thickBot="1">
      <c r="A77" s="234"/>
      <c r="B77" s="234"/>
      <c r="C77" s="13" t="s">
        <v>36</v>
      </c>
      <c r="D77" s="79"/>
      <c r="E77" s="75"/>
      <c r="F77" s="188"/>
    </row>
    <row r="78" spans="1:6" ht="22.5" thickBot="1">
      <c r="A78" s="235"/>
      <c r="B78" s="235"/>
      <c r="C78" s="13" t="s">
        <v>182</v>
      </c>
      <c r="D78" s="79">
        <v>80</v>
      </c>
      <c r="E78" s="79">
        <v>0</v>
      </c>
      <c r="F78" s="188">
        <v>0</v>
      </c>
    </row>
    <row r="79" spans="1:6" ht="15.75" customHeight="1" thickBot="1">
      <c r="A79" s="233" t="s">
        <v>18</v>
      </c>
      <c r="B79" s="233" t="s">
        <v>135</v>
      </c>
      <c r="C79" s="53" t="s">
        <v>7</v>
      </c>
      <c r="D79" s="87">
        <v>390</v>
      </c>
      <c r="E79" s="88">
        <v>54</v>
      </c>
      <c r="F79" s="186">
        <v>0.13846153846153847</v>
      </c>
    </row>
    <row r="80" spans="1:6" ht="22.5" thickBot="1">
      <c r="A80" s="234"/>
      <c r="B80" s="234"/>
      <c r="C80" s="13" t="s">
        <v>6</v>
      </c>
      <c r="D80" s="79"/>
      <c r="E80" s="75"/>
      <c r="F80" s="188"/>
    </row>
    <row r="81" spans="1:6" ht="15.75" thickBot="1">
      <c r="A81" s="234"/>
      <c r="B81" s="234"/>
      <c r="C81" s="13" t="s">
        <v>34</v>
      </c>
      <c r="D81" s="79"/>
      <c r="E81" s="75"/>
      <c r="F81" s="188"/>
    </row>
    <row r="82" spans="1:6" ht="15.75" thickBot="1">
      <c r="A82" s="234"/>
      <c r="B82" s="234"/>
      <c r="C82" s="13" t="s">
        <v>35</v>
      </c>
      <c r="D82" s="79"/>
      <c r="E82" s="75"/>
      <c r="F82" s="188"/>
    </row>
    <row r="83" spans="1:6" ht="22.5" thickBot="1">
      <c r="A83" s="234"/>
      <c r="B83" s="234"/>
      <c r="C83" s="13" t="s">
        <v>36</v>
      </c>
      <c r="D83" s="79"/>
      <c r="E83" s="75"/>
      <c r="F83" s="188"/>
    </row>
    <row r="84" spans="1:6" ht="22.5" thickBot="1">
      <c r="A84" s="235"/>
      <c r="B84" s="235"/>
      <c r="C84" s="13" t="s">
        <v>182</v>
      </c>
      <c r="D84" s="79">
        <v>390</v>
      </c>
      <c r="E84" s="79">
        <v>54</v>
      </c>
      <c r="F84" s="188">
        <v>0.13846153846153847</v>
      </c>
    </row>
    <row r="85" spans="1:6" ht="15.75" customHeight="1" thickBot="1">
      <c r="A85" s="233" t="s">
        <v>19</v>
      </c>
      <c r="B85" s="233" t="s">
        <v>137</v>
      </c>
      <c r="C85" s="53" t="s">
        <v>7</v>
      </c>
      <c r="D85" s="87">
        <v>750</v>
      </c>
      <c r="E85" s="88">
        <v>0</v>
      </c>
      <c r="F85" s="186">
        <v>0</v>
      </c>
    </row>
    <row r="86" spans="1:6" ht="22.5" thickBot="1">
      <c r="A86" s="234"/>
      <c r="B86" s="234"/>
      <c r="C86" s="13" t="s">
        <v>6</v>
      </c>
      <c r="D86" s="79"/>
      <c r="E86" s="75"/>
      <c r="F86" s="188"/>
    </row>
    <row r="87" spans="1:6" ht="15.75" thickBot="1">
      <c r="A87" s="234"/>
      <c r="B87" s="234"/>
      <c r="C87" s="13" t="s">
        <v>34</v>
      </c>
      <c r="D87" s="79"/>
      <c r="E87" s="75"/>
      <c r="F87" s="188"/>
    </row>
    <row r="88" spans="1:6" ht="15.75" thickBot="1">
      <c r="A88" s="234"/>
      <c r="B88" s="234"/>
      <c r="C88" s="13" t="s">
        <v>35</v>
      </c>
      <c r="D88" s="79"/>
      <c r="E88" s="75"/>
      <c r="F88" s="188"/>
    </row>
    <row r="89" spans="1:6" ht="22.5" thickBot="1">
      <c r="A89" s="234"/>
      <c r="B89" s="234"/>
      <c r="C89" s="13" t="s">
        <v>36</v>
      </c>
      <c r="D89" s="79"/>
      <c r="E89" s="75"/>
      <c r="F89" s="188"/>
    </row>
    <row r="90" spans="1:6" ht="22.5" thickBot="1">
      <c r="A90" s="235"/>
      <c r="B90" s="235"/>
      <c r="C90" s="13" t="s">
        <v>182</v>
      </c>
      <c r="D90" s="79">
        <v>750</v>
      </c>
      <c r="E90" s="79">
        <v>0</v>
      </c>
      <c r="F90" s="188">
        <v>0</v>
      </c>
    </row>
    <row r="91" spans="1:6" ht="15.75" customHeight="1" thickBot="1">
      <c r="A91" s="233" t="s">
        <v>55</v>
      </c>
      <c r="B91" s="233" t="s">
        <v>138</v>
      </c>
      <c r="C91" s="53" t="s">
        <v>7</v>
      </c>
      <c r="D91" s="87">
        <v>10</v>
      </c>
      <c r="E91" s="88">
        <v>0</v>
      </c>
      <c r="F91" s="186">
        <v>0</v>
      </c>
    </row>
    <row r="92" spans="1:6" ht="22.5" thickBot="1">
      <c r="A92" s="234"/>
      <c r="B92" s="234"/>
      <c r="C92" s="13" t="s">
        <v>6</v>
      </c>
      <c r="D92" s="79"/>
      <c r="E92" s="75"/>
      <c r="F92" s="188"/>
    </row>
    <row r="93" spans="1:6" ht="15.75" thickBot="1">
      <c r="A93" s="234"/>
      <c r="B93" s="234"/>
      <c r="C93" s="13" t="s">
        <v>34</v>
      </c>
      <c r="D93" s="79"/>
      <c r="E93" s="75"/>
      <c r="F93" s="188"/>
    </row>
    <row r="94" spans="1:6" ht="15.75" thickBot="1">
      <c r="A94" s="234"/>
      <c r="B94" s="234"/>
      <c r="C94" s="13" t="s">
        <v>35</v>
      </c>
      <c r="D94" s="79"/>
      <c r="E94" s="75"/>
      <c r="F94" s="188"/>
    </row>
    <row r="95" spans="1:6" ht="22.5" thickBot="1">
      <c r="A95" s="234"/>
      <c r="B95" s="234"/>
      <c r="C95" s="13" t="s">
        <v>36</v>
      </c>
      <c r="D95" s="79"/>
      <c r="E95" s="75"/>
      <c r="F95" s="188"/>
    </row>
    <row r="96" spans="1:6" ht="22.5" thickBot="1">
      <c r="A96" s="235"/>
      <c r="B96" s="235"/>
      <c r="C96" s="13" t="s">
        <v>182</v>
      </c>
      <c r="D96" s="79">
        <v>10</v>
      </c>
      <c r="E96" s="79">
        <v>0</v>
      </c>
      <c r="F96" s="188">
        <v>0</v>
      </c>
    </row>
    <row r="97" spans="1:6" ht="15.75" customHeight="1" thickBot="1">
      <c r="A97" s="233" t="s">
        <v>56</v>
      </c>
      <c r="B97" s="233" t="s">
        <v>139</v>
      </c>
      <c r="C97" s="53" t="s">
        <v>7</v>
      </c>
      <c r="D97" s="87">
        <v>20</v>
      </c>
      <c r="E97" s="88">
        <v>0</v>
      </c>
      <c r="F97" s="186">
        <v>0</v>
      </c>
    </row>
    <row r="98" spans="1:6" ht="22.5" thickBot="1">
      <c r="A98" s="234"/>
      <c r="B98" s="234"/>
      <c r="C98" s="13" t="s">
        <v>6</v>
      </c>
      <c r="D98" s="79"/>
      <c r="E98" s="75"/>
      <c r="F98" s="188"/>
    </row>
    <row r="99" spans="1:6" ht="15.75" thickBot="1">
      <c r="A99" s="234"/>
      <c r="B99" s="234"/>
      <c r="C99" s="13" t="s">
        <v>34</v>
      </c>
      <c r="D99" s="79"/>
      <c r="E99" s="75"/>
      <c r="F99" s="188"/>
    </row>
    <row r="100" spans="1:6" ht="15.75" thickBot="1">
      <c r="A100" s="234"/>
      <c r="B100" s="234"/>
      <c r="C100" s="13" t="s">
        <v>35</v>
      </c>
      <c r="D100" s="79"/>
      <c r="E100" s="75"/>
      <c r="F100" s="188"/>
    </row>
    <row r="101" spans="1:6" ht="22.5" thickBot="1">
      <c r="A101" s="234"/>
      <c r="B101" s="234"/>
      <c r="C101" s="13" t="s">
        <v>36</v>
      </c>
      <c r="D101" s="79"/>
      <c r="E101" s="75"/>
      <c r="F101" s="188"/>
    </row>
    <row r="102" spans="1:6" ht="22.5" thickBot="1">
      <c r="A102" s="235"/>
      <c r="B102" s="235"/>
      <c r="C102" s="13" t="s">
        <v>182</v>
      </c>
      <c r="D102" s="79">
        <v>20</v>
      </c>
      <c r="E102" s="79">
        <v>0</v>
      </c>
      <c r="F102" s="188">
        <v>0</v>
      </c>
    </row>
    <row r="103" spans="1:6" ht="15.75" customHeight="1" thickBot="1">
      <c r="A103" s="277">
        <v>2</v>
      </c>
      <c r="B103" s="277" t="s">
        <v>140</v>
      </c>
      <c r="C103" s="57" t="s">
        <v>7</v>
      </c>
      <c r="D103" s="82">
        <v>160</v>
      </c>
      <c r="E103" s="83">
        <v>0</v>
      </c>
      <c r="F103" s="192">
        <v>0</v>
      </c>
    </row>
    <row r="104" spans="1:6" ht="22.5" thickBot="1">
      <c r="A104" s="278"/>
      <c r="B104" s="278"/>
      <c r="C104" s="55" t="s">
        <v>6</v>
      </c>
      <c r="D104" s="84">
        <v>0</v>
      </c>
      <c r="E104" s="85">
        <v>0</v>
      </c>
      <c r="F104" s="191"/>
    </row>
    <row r="105" spans="1:6" ht="15.75" thickBot="1">
      <c r="A105" s="278"/>
      <c r="B105" s="278"/>
      <c r="C105" s="55" t="s">
        <v>34</v>
      </c>
      <c r="D105" s="84">
        <v>0</v>
      </c>
      <c r="E105" s="85">
        <v>0</v>
      </c>
      <c r="F105" s="191"/>
    </row>
    <row r="106" spans="1:6" ht="15.75" thickBot="1">
      <c r="A106" s="278"/>
      <c r="B106" s="278"/>
      <c r="C106" s="55" t="s">
        <v>35</v>
      </c>
      <c r="D106" s="84">
        <v>0</v>
      </c>
      <c r="E106" s="85">
        <v>0</v>
      </c>
      <c r="F106" s="191"/>
    </row>
    <row r="107" spans="1:6" ht="25.5" customHeight="1" thickBot="1">
      <c r="A107" s="278"/>
      <c r="B107" s="278"/>
      <c r="C107" s="55" t="s">
        <v>36</v>
      </c>
      <c r="D107" s="84">
        <v>0</v>
      </c>
      <c r="E107" s="85">
        <v>0</v>
      </c>
      <c r="F107" s="191"/>
    </row>
    <row r="108" spans="1:6" ht="22.5" thickBot="1">
      <c r="A108" s="279"/>
      <c r="B108" s="279"/>
      <c r="C108" s="56" t="s">
        <v>182</v>
      </c>
      <c r="D108" s="86">
        <v>160</v>
      </c>
      <c r="E108" s="85">
        <v>0</v>
      </c>
      <c r="F108" s="191">
        <v>0</v>
      </c>
    </row>
    <row r="109" spans="1:6" ht="15.75" customHeight="1" thickBot="1">
      <c r="A109" s="233" t="s">
        <v>20</v>
      </c>
      <c r="B109" s="233" t="s">
        <v>141</v>
      </c>
      <c r="C109" s="53" t="s">
        <v>7</v>
      </c>
      <c r="D109" s="87">
        <v>0</v>
      </c>
      <c r="E109" s="88">
        <v>0</v>
      </c>
      <c r="F109" s="186">
        <v>0</v>
      </c>
    </row>
    <row r="110" spans="1:6" ht="22.5" thickBot="1">
      <c r="A110" s="234"/>
      <c r="B110" s="234"/>
      <c r="C110" s="13" t="s">
        <v>6</v>
      </c>
      <c r="D110" s="79"/>
      <c r="E110" s="75"/>
      <c r="F110" s="188"/>
    </row>
    <row r="111" spans="1:6" ht="18.75" customHeight="1" thickBot="1">
      <c r="A111" s="234"/>
      <c r="B111" s="234"/>
      <c r="C111" s="13" t="s">
        <v>34</v>
      </c>
      <c r="D111" s="79"/>
      <c r="E111" s="75"/>
      <c r="F111" s="188"/>
    </row>
    <row r="112" spans="1:6" ht="21" customHeight="1" thickBot="1">
      <c r="A112" s="234"/>
      <c r="B112" s="234"/>
      <c r="C112" s="13" t="s">
        <v>35</v>
      </c>
      <c r="D112" s="79"/>
      <c r="E112" s="75"/>
      <c r="F112" s="188"/>
    </row>
    <row r="113" spans="1:6" ht="22.5" thickBot="1">
      <c r="A113" s="234"/>
      <c r="B113" s="234"/>
      <c r="C113" s="13" t="s">
        <v>36</v>
      </c>
      <c r="D113" s="79"/>
      <c r="E113" s="75"/>
      <c r="F113" s="188"/>
    </row>
    <row r="114" spans="1:6" ht="22.5" thickBot="1">
      <c r="A114" s="235"/>
      <c r="B114" s="235"/>
      <c r="C114" s="13" t="s">
        <v>182</v>
      </c>
      <c r="D114" s="79"/>
      <c r="E114" s="75"/>
      <c r="F114" s="188"/>
    </row>
    <row r="115" spans="1:6" ht="15.75" customHeight="1" thickBot="1">
      <c r="A115" s="233" t="s">
        <v>21</v>
      </c>
      <c r="B115" s="233" t="s">
        <v>142</v>
      </c>
      <c r="C115" s="54" t="s">
        <v>7</v>
      </c>
      <c r="D115" s="76">
        <v>0</v>
      </c>
      <c r="E115" s="77">
        <v>0</v>
      </c>
      <c r="F115" s="186">
        <v>0</v>
      </c>
    </row>
    <row r="116" spans="1:6" ht="22.5" thickBot="1">
      <c r="A116" s="234"/>
      <c r="B116" s="234"/>
      <c r="C116" s="13" t="s">
        <v>6</v>
      </c>
      <c r="D116" s="79"/>
      <c r="E116" s="75"/>
      <c r="F116" s="188"/>
    </row>
    <row r="117" spans="1:6" ht="15.75" thickBot="1">
      <c r="A117" s="234"/>
      <c r="B117" s="234"/>
      <c r="C117" s="13" t="s">
        <v>34</v>
      </c>
      <c r="D117" s="79"/>
      <c r="E117" s="75"/>
      <c r="F117" s="188"/>
    </row>
    <row r="118" spans="1:6" ht="15.75" thickBot="1">
      <c r="A118" s="234"/>
      <c r="B118" s="234"/>
      <c r="C118" s="13" t="s">
        <v>35</v>
      </c>
      <c r="D118" s="79"/>
      <c r="E118" s="75"/>
      <c r="F118" s="188"/>
    </row>
    <row r="119" spans="1:6" ht="22.5" thickBot="1">
      <c r="A119" s="234"/>
      <c r="B119" s="234"/>
      <c r="C119" s="13" t="s">
        <v>36</v>
      </c>
      <c r="D119" s="79"/>
      <c r="E119" s="75"/>
      <c r="F119" s="188"/>
    </row>
    <row r="120" spans="1:6" ht="22.5" thickBot="1">
      <c r="A120" s="235"/>
      <c r="B120" s="235"/>
      <c r="C120" s="13" t="s">
        <v>182</v>
      </c>
      <c r="D120" s="79"/>
      <c r="E120" s="75"/>
      <c r="F120" s="188"/>
    </row>
    <row r="121" spans="1:6" ht="15.75" customHeight="1" thickBot="1">
      <c r="A121" s="233" t="s">
        <v>22</v>
      </c>
      <c r="B121" s="233" t="s">
        <v>159</v>
      </c>
      <c r="C121" s="54" t="s">
        <v>7</v>
      </c>
      <c r="D121" s="76">
        <v>150</v>
      </c>
      <c r="E121" s="77">
        <v>0</v>
      </c>
      <c r="F121" s="186">
        <v>0</v>
      </c>
    </row>
    <row r="122" spans="1:6" ht="22.5" thickBot="1">
      <c r="A122" s="234"/>
      <c r="B122" s="234"/>
      <c r="C122" s="13" t="s">
        <v>6</v>
      </c>
      <c r="D122" s="79"/>
      <c r="E122" s="75"/>
      <c r="F122" s="188"/>
    </row>
    <row r="123" spans="1:6" ht="15.75" thickBot="1">
      <c r="A123" s="234"/>
      <c r="B123" s="234"/>
      <c r="C123" s="13" t="s">
        <v>34</v>
      </c>
      <c r="D123" s="79"/>
      <c r="E123" s="75"/>
      <c r="F123" s="188"/>
    </row>
    <row r="124" spans="1:6" ht="15.75" thickBot="1">
      <c r="A124" s="234"/>
      <c r="B124" s="234"/>
      <c r="C124" s="13" t="s">
        <v>35</v>
      </c>
      <c r="D124" s="79"/>
      <c r="E124" s="75"/>
      <c r="F124" s="188"/>
    </row>
    <row r="125" spans="1:6" ht="22.5" thickBot="1">
      <c r="A125" s="234"/>
      <c r="B125" s="234"/>
      <c r="C125" s="13" t="s">
        <v>36</v>
      </c>
      <c r="D125" s="79"/>
      <c r="E125" s="75"/>
      <c r="F125" s="188"/>
    </row>
    <row r="126" spans="1:6" ht="22.5" thickBot="1">
      <c r="A126" s="235"/>
      <c r="B126" s="235"/>
      <c r="C126" s="13" t="s">
        <v>182</v>
      </c>
      <c r="D126" s="79">
        <v>150</v>
      </c>
      <c r="E126" s="79">
        <v>0</v>
      </c>
      <c r="F126" s="188">
        <v>0</v>
      </c>
    </row>
    <row r="127" spans="1:6" ht="15.75" customHeight="1" thickBot="1">
      <c r="A127" s="233" t="s">
        <v>110</v>
      </c>
      <c r="B127" s="233" t="s">
        <v>143</v>
      </c>
      <c r="C127" s="54" t="s">
        <v>7</v>
      </c>
      <c r="D127" s="76">
        <v>10</v>
      </c>
      <c r="E127" s="77">
        <v>0</v>
      </c>
      <c r="F127" s="186">
        <v>0</v>
      </c>
    </row>
    <row r="128" spans="1:6" ht="22.5" thickBot="1">
      <c r="A128" s="234"/>
      <c r="B128" s="234"/>
      <c r="C128" s="13" t="s">
        <v>6</v>
      </c>
      <c r="D128" s="79"/>
      <c r="E128" s="75"/>
      <c r="F128" s="188"/>
    </row>
    <row r="129" spans="1:24" ht="15.75" thickBot="1">
      <c r="A129" s="234"/>
      <c r="B129" s="234"/>
      <c r="C129" s="13" t="s">
        <v>34</v>
      </c>
      <c r="D129" s="79"/>
      <c r="E129" s="75"/>
      <c r="F129" s="188"/>
      <c r="X129" s="193">
        <v>0</v>
      </c>
    </row>
    <row r="130" spans="1:24" ht="15.75" thickBot="1">
      <c r="A130" s="234"/>
      <c r="B130" s="234"/>
      <c r="C130" s="13" t="s">
        <v>35</v>
      </c>
      <c r="D130" s="79"/>
      <c r="E130" s="75"/>
      <c r="F130" s="188"/>
    </row>
    <row r="131" spans="1:24" ht="22.5" thickBot="1">
      <c r="A131" s="234"/>
      <c r="B131" s="234"/>
      <c r="C131" s="13" t="s">
        <v>36</v>
      </c>
      <c r="D131" s="79"/>
      <c r="E131" s="75"/>
      <c r="F131" s="188"/>
    </row>
    <row r="132" spans="1:24" ht="22.5" thickBot="1">
      <c r="A132" s="235"/>
      <c r="B132" s="235"/>
      <c r="C132" s="13" t="s">
        <v>182</v>
      </c>
      <c r="D132" s="79">
        <v>10</v>
      </c>
      <c r="E132" s="79">
        <v>0</v>
      </c>
      <c r="F132" s="188">
        <v>0</v>
      </c>
    </row>
    <row r="133" spans="1:24" ht="15.75" customHeight="1" thickBot="1">
      <c r="A133" s="233" t="s">
        <v>113</v>
      </c>
      <c r="B133" s="233" t="s">
        <v>144</v>
      </c>
      <c r="C133" s="54" t="s">
        <v>7</v>
      </c>
      <c r="D133" s="76">
        <v>0</v>
      </c>
      <c r="E133" s="77">
        <v>0</v>
      </c>
      <c r="F133" s="186">
        <v>0</v>
      </c>
    </row>
    <row r="134" spans="1:24" ht="22.5" thickBot="1">
      <c r="A134" s="234"/>
      <c r="B134" s="234"/>
      <c r="C134" s="13" t="s">
        <v>6</v>
      </c>
      <c r="D134" s="79"/>
      <c r="E134" s="75"/>
      <c r="F134" s="188"/>
    </row>
    <row r="135" spans="1:24" ht="15.75" thickBot="1">
      <c r="A135" s="234"/>
      <c r="B135" s="234"/>
      <c r="C135" s="13" t="s">
        <v>34</v>
      </c>
      <c r="D135" s="79"/>
      <c r="E135" s="75"/>
      <c r="F135" s="188"/>
    </row>
    <row r="136" spans="1:24" ht="15.75" thickBot="1">
      <c r="A136" s="234"/>
      <c r="B136" s="234"/>
      <c r="C136" s="13" t="s">
        <v>35</v>
      </c>
      <c r="D136" s="79"/>
      <c r="E136" s="75"/>
      <c r="F136" s="188"/>
    </row>
    <row r="137" spans="1:24" ht="22.5" thickBot="1">
      <c r="A137" s="234"/>
      <c r="B137" s="234"/>
      <c r="C137" s="13" t="s">
        <v>36</v>
      </c>
      <c r="D137" s="79"/>
      <c r="E137" s="75"/>
      <c r="F137" s="188"/>
    </row>
    <row r="138" spans="1:24" ht="22.5" thickBot="1">
      <c r="A138" s="235"/>
      <c r="B138" s="235"/>
      <c r="C138" s="13" t="s">
        <v>182</v>
      </c>
      <c r="D138" s="79">
        <v>0</v>
      </c>
      <c r="E138" s="75">
        <v>0</v>
      </c>
      <c r="F138" s="188"/>
    </row>
    <row r="139" spans="1:24" ht="15.75" customHeight="1" thickBot="1">
      <c r="A139" s="280" t="s">
        <v>2</v>
      </c>
      <c r="B139" s="280" t="s">
        <v>145</v>
      </c>
      <c r="C139" s="57" t="s">
        <v>7</v>
      </c>
      <c r="D139" s="82">
        <v>18055.462439999999</v>
      </c>
      <c r="E139" s="83">
        <v>3601.9299300000002</v>
      </c>
      <c r="F139" s="192">
        <v>0.19949253263213571</v>
      </c>
    </row>
    <row r="140" spans="1:24" ht="22.5" thickBot="1">
      <c r="A140" s="281"/>
      <c r="B140" s="281"/>
      <c r="C140" s="55" t="s">
        <v>6</v>
      </c>
      <c r="D140" s="84">
        <v>0</v>
      </c>
      <c r="E140" s="84">
        <v>0</v>
      </c>
      <c r="F140" s="191"/>
    </row>
    <row r="141" spans="1:24" ht="15.75" thickBot="1">
      <c r="A141" s="281"/>
      <c r="B141" s="281"/>
      <c r="C141" s="55" t="s">
        <v>34</v>
      </c>
      <c r="D141" s="84">
        <v>3274.87</v>
      </c>
      <c r="E141" s="84">
        <v>545.08987000000002</v>
      </c>
      <c r="F141" s="191">
        <v>0.16644626198902554</v>
      </c>
    </row>
    <row r="142" spans="1:24" ht="15.75" thickBot="1">
      <c r="A142" s="281"/>
      <c r="B142" s="281"/>
      <c r="C142" s="55" t="s">
        <v>35</v>
      </c>
      <c r="D142" s="84">
        <v>0</v>
      </c>
      <c r="E142" s="84">
        <v>0</v>
      </c>
      <c r="F142" s="191"/>
    </row>
    <row r="143" spans="1:24" ht="22.5" thickBot="1">
      <c r="A143" s="281"/>
      <c r="B143" s="281"/>
      <c r="C143" s="55" t="s">
        <v>36</v>
      </c>
      <c r="D143" s="84">
        <v>0</v>
      </c>
      <c r="E143" s="84">
        <v>0</v>
      </c>
      <c r="F143" s="191"/>
    </row>
    <row r="144" spans="1:24" ht="22.5" thickBot="1">
      <c r="A144" s="282"/>
      <c r="B144" s="282"/>
      <c r="C144" s="56" t="s">
        <v>182</v>
      </c>
      <c r="D144" s="84">
        <v>14780.59244</v>
      </c>
      <c r="E144" s="84">
        <v>3056.8400600000004</v>
      </c>
      <c r="F144" s="191">
        <v>0.20681444755403866</v>
      </c>
    </row>
    <row r="145" spans="1:6" ht="15.75" customHeight="1" thickBot="1">
      <c r="A145" s="236" t="s">
        <v>160</v>
      </c>
      <c r="B145" s="233" t="s">
        <v>397</v>
      </c>
      <c r="C145" s="54" t="s">
        <v>7</v>
      </c>
      <c r="D145" s="76">
        <v>2000</v>
      </c>
      <c r="E145" s="77">
        <v>268.52499999999998</v>
      </c>
      <c r="F145" s="186">
        <v>0.13426249999999998</v>
      </c>
    </row>
    <row r="146" spans="1:6" ht="22.5" thickBot="1">
      <c r="A146" s="237"/>
      <c r="B146" s="234"/>
      <c r="C146" s="13" t="s">
        <v>6</v>
      </c>
      <c r="D146" s="79"/>
      <c r="E146" s="75"/>
      <c r="F146" s="188"/>
    </row>
    <row r="147" spans="1:6" ht="15.75" thickBot="1">
      <c r="A147" s="237"/>
      <c r="B147" s="234"/>
      <c r="C147" s="13" t="s">
        <v>34</v>
      </c>
      <c r="D147" s="79"/>
      <c r="E147" s="75"/>
      <c r="F147" s="188"/>
    </row>
    <row r="148" spans="1:6" ht="15.75" thickBot="1">
      <c r="A148" s="237"/>
      <c r="B148" s="234"/>
      <c r="C148" s="13" t="s">
        <v>35</v>
      </c>
      <c r="D148" s="79"/>
      <c r="E148" s="75"/>
      <c r="F148" s="188"/>
    </row>
    <row r="149" spans="1:6" ht="22.5" thickBot="1">
      <c r="A149" s="237"/>
      <c r="B149" s="234"/>
      <c r="C149" s="13" t="s">
        <v>36</v>
      </c>
      <c r="D149" s="79"/>
      <c r="E149" s="75"/>
      <c r="F149" s="188"/>
    </row>
    <row r="150" spans="1:6" ht="22.5" thickBot="1">
      <c r="A150" s="238"/>
      <c r="B150" s="235"/>
      <c r="C150" s="13" t="s">
        <v>182</v>
      </c>
      <c r="D150" s="79">
        <v>2000</v>
      </c>
      <c r="E150" s="79">
        <v>268.52499999999998</v>
      </c>
      <c r="F150" s="188">
        <v>0.13426249999999998</v>
      </c>
    </row>
    <row r="151" spans="1:6" ht="15.75" customHeight="1" thickBot="1">
      <c r="A151" s="236" t="s">
        <v>161</v>
      </c>
      <c r="B151" s="233" t="s">
        <v>398</v>
      </c>
      <c r="C151" s="54" t="s">
        <v>7</v>
      </c>
      <c r="D151" s="76">
        <v>550</v>
      </c>
      <c r="E151" s="77">
        <v>0</v>
      </c>
      <c r="F151" s="186">
        <v>0</v>
      </c>
    </row>
    <row r="152" spans="1:6" ht="22.5" thickBot="1">
      <c r="A152" s="237"/>
      <c r="B152" s="234"/>
      <c r="C152" s="13" t="s">
        <v>6</v>
      </c>
      <c r="D152" s="79"/>
      <c r="E152" s="75"/>
      <c r="F152" s="188"/>
    </row>
    <row r="153" spans="1:6" ht="15.75" thickBot="1">
      <c r="A153" s="237"/>
      <c r="B153" s="234"/>
      <c r="C153" s="13" t="s">
        <v>34</v>
      </c>
      <c r="D153" s="79"/>
      <c r="E153" s="75"/>
      <c r="F153" s="188"/>
    </row>
    <row r="154" spans="1:6" ht="15.75" thickBot="1">
      <c r="A154" s="237"/>
      <c r="B154" s="234"/>
      <c r="C154" s="13" t="s">
        <v>35</v>
      </c>
      <c r="D154" s="79"/>
      <c r="E154" s="75"/>
      <c r="F154" s="188"/>
    </row>
    <row r="155" spans="1:6" ht="22.5" thickBot="1">
      <c r="A155" s="237"/>
      <c r="B155" s="234"/>
      <c r="C155" s="13" t="s">
        <v>36</v>
      </c>
      <c r="D155" s="79"/>
      <c r="E155" s="75"/>
      <c r="F155" s="188"/>
    </row>
    <row r="156" spans="1:6" ht="22.5" thickBot="1">
      <c r="A156" s="238"/>
      <c r="B156" s="235"/>
      <c r="C156" s="13" t="s">
        <v>182</v>
      </c>
      <c r="D156" s="79">
        <v>550</v>
      </c>
      <c r="E156" s="79">
        <v>0</v>
      </c>
      <c r="F156" s="188">
        <v>0</v>
      </c>
    </row>
    <row r="157" spans="1:6" ht="15.75" customHeight="1" thickBot="1">
      <c r="A157" s="233" t="s">
        <v>162</v>
      </c>
      <c r="B157" s="233" t="s">
        <v>258</v>
      </c>
      <c r="C157" s="54" t="s">
        <v>7</v>
      </c>
      <c r="D157" s="76">
        <v>1340.99999</v>
      </c>
      <c r="E157" s="77">
        <v>0</v>
      </c>
      <c r="F157" s="186">
        <v>0</v>
      </c>
    </row>
    <row r="158" spans="1:6" ht="22.5" thickBot="1">
      <c r="A158" s="234"/>
      <c r="B158" s="234"/>
      <c r="C158" s="13" t="s">
        <v>6</v>
      </c>
      <c r="D158" s="79"/>
      <c r="E158" s="75"/>
      <c r="F158" s="188"/>
    </row>
    <row r="159" spans="1:6" ht="15.75" thickBot="1">
      <c r="A159" s="234"/>
      <c r="B159" s="234"/>
      <c r="C159" s="13" t="s">
        <v>34</v>
      </c>
      <c r="D159" s="74"/>
      <c r="E159" s="75"/>
      <c r="F159" s="188"/>
    </row>
    <row r="160" spans="1:6" ht="15.75" thickBot="1">
      <c r="A160" s="234"/>
      <c r="B160" s="234"/>
      <c r="C160" s="13" t="s">
        <v>35</v>
      </c>
      <c r="D160" s="74"/>
      <c r="E160" s="74"/>
      <c r="F160" s="188"/>
    </row>
    <row r="161" spans="1:6" ht="22.5" thickBot="1">
      <c r="A161" s="234"/>
      <c r="B161" s="234"/>
      <c r="C161" s="13" t="s">
        <v>36</v>
      </c>
      <c r="D161" s="79"/>
      <c r="E161" s="75"/>
      <c r="F161" s="188"/>
    </row>
    <row r="162" spans="1:6" ht="22.5" thickBot="1">
      <c r="A162" s="235"/>
      <c r="B162" s="235"/>
      <c r="C162" s="13" t="s">
        <v>182</v>
      </c>
      <c r="D162" s="74">
        <v>1340.99999</v>
      </c>
      <c r="E162" s="74">
        <v>0</v>
      </c>
      <c r="F162" s="188">
        <v>0</v>
      </c>
    </row>
    <row r="163" spans="1:6" ht="15.75" customHeight="1" thickBot="1">
      <c r="A163" s="236" t="s">
        <v>163</v>
      </c>
      <c r="B163" s="233" t="s">
        <v>207</v>
      </c>
      <c r="C163" s="54" t="s">
        <v>7</v>
      </c>
      <c r="D163" s="76">
        <v>2105.26316</v>
      </c>
      <c r="E163" s="77">
        <v>0</v>
      </c>
      <c r="F163" s="186">
        <v>0</v>
      </c>
    </row>
    <row r="164" spans="1:6" ht="22.5" thickBot="1">
      <c r="A164" s="237"/>
      <c r="B164" s="234"/>
      <c r="C164" s="13" t="s">
        <v>6</v>
      </c>
      <c r="D164" s="79"/>
      <c r="E164" s="75"/>
      <c r="F164" s="188"/>
    </row>
    <row r="165" spans="1:6" ht="15.75" thickBot="1">
      <c r="A165" s="237"/>
      <c r="B165" s="234"/>
      <c r="C165" s="13" t="s">
        <v>34</v>
      </c>
      <c r="D165" s="181">
        <v>2000</v>
      </c>
      <c r="E165" s="181"/>
      <c r="F165" s="188">
        <v>0</v>
      </c>
    </row>
    <row r="166" spans="1:6" ht="15.75" thickBot="1">
      <c r="A166" s="237"/>
      <c r="B166" s="234"/>
      <c r="C166" s="13" t="s">
        <v>35</v>
      </c>
      <c r="D166" s="181"/>
      <c r="E166" s="181"/>
      <c r="F166" s="188"/>
    </row>
    <row r="167" spans="1:6" ht="22.5" thickBot="1">
      <c r="A167" s="237"/>
      <c r="B167" s="234"/>
      <c r="C167" s="13" t="s">
        <v>36</v>
      </c>
      <c r="D167" s="181"/>
      <c r="E167" s="181"/>
      <c r="F167" s="188"/>
    </row>
    <row r="168" spans="1:6" ht="22.5" thickBot="1">
      <c r="A168" s="238"/>
      <c r="B168" s="235"/>
      <c r="C168" s="13" t="s">
        <v>182</v>
      </c>
      <c r="D168" s="181">
        <v>105.26316</v>
      </c>
      <c r="E168" s="181">
        <v>0</v>
      </c>
      <c r="F168" s="188">
        <v>0</v>
      </c>
    </row>
    <row r="169" spans="1:6" ht="15.75" customHeight="1" thickBot="1">
      <c r="A169" s="236" t="s">
        <v>164</v>
      </c>
      <c r="B169" s="233" t="s">
        <v>399</v>
      </c>
      <c r="C169" s="54" t="s">
        <v>7</v>
      </c>
      <c r="D169" s="76">
        <v>0</v>
      </c>
      <c r="E169" s="77">
        <v>0</v>
      </c>
      <c r="F169" s="186"/>
    </row>
    <row r="170" spans="1:6" ht="22.5" thickBot="1">
      <c r="A170" s="237"/>
      <c r="B170" s="234"/>
      <c r="C170" s="13" t="s">
        <v>6</v>
      </c>
      <c r="D170" s="79"/>
      <c r="E170" s="75"/>
      <c r="F170" s="188"/>
    </row>
    <row r="171" spans="1:6" ht="15.75" thickBot="1">
      <c r="A171" s="237"/>
      <c r="B171" s="234"/>
      <c r="C171" s="13" t="s">
        <v>34</v>
      </c>
      <c r="D171" s="181"/>
      <c r="E171" s="181"/>
      <c r="F171" s="188"/>
    </row>
    <row r="172" spans="1:6" ht="15.75" thickBot="1">
      <c r="A172" s="237"/>
      <c r="B172" s="234"/>
      <c r="C172" s="13" t="s">
        <v>35</v>
      </c>
      <c r="D172" s="181"/>
      <c r="E172" s="181"/>
      <c r="F172" s="188"/>
    </row>
    <row r="173" spans="1:6" ht="22.5" thickBot="1">
      <c r="A173" s="237"/>
      <c r="B173" s="234"/>
      <c r="C173" s="13" t="s">
        <v>36</v>
      </c>
      <c r="D173" s="182"/>
      <c r="E173" s="182"/>
      <c r="F173" s="188"/>
    </row>
    <row r="174" spans="1:6" ht="22.5" thickBot="1">
      <c r="A174" s="238"/>
      <c r="B174" s="235"/>
      <c r="C174" s="13" t="s">
        <v>182</v>
      </c>
      <c r="D174" s="181">
        <v>0</v>
      </c>
      <c r="E174" s="181">
        <v>0</v>
      </c>
      <c r="F174" s="188"/>
    </row>
    <row r="175" spans="1:6" ht="15.75" customHeight="1" thickBot="1">
      <c r="A175" s="236" t="s">
        <v>165</v>
      </c>
      <c r="B175" s="233" t="s">
        <v>493</v>
      </c>
      <c r="C175" s="54" t="s">
        <v>7</v>
      </c>
      <c r="D175" s="76">
        <v>418.11500000000001</v>
      </c>
      <c r="E175" s="77">
        <v>0</v>
      </c>
      <c r="F175" s="186">
        <v>0</v>
      </c>
    </row>
    <row r="176" spans="1:6" ht="22.5" thickBot="1">
      <c r="A176" s="237"/>
      <c r="B176" s="234"/>
      <c r="C176" s="13" t="s">
        <v>6</v>
      </c>
      <c r="D176" s="79"/>
      <c r="E176" s="75"/>
      <c r="F176" s="188"/>
    </row>
    <row r="177" spans="1:6" ht="15.75" thickBot="1">
      <c r="A177" s="237"/>
      <c r="B177" s="234"/>
      <c r="C177" s="13" t="s">
        <v>34</v>
      </c>
      <c r="D177" s="181">
        <v>139.54477</v>
      </c>
      <c r="E177" s="181">
        <v>0</v>
      </c>
      <c r="F177" s="188">
        <v>0</v>
      </c>
    </row>
    <row r="178" spans="1:6" ht="15.75" thickBot="1">
      <c r="A178" s="237"/>
      <c r="B178" s="234"/>
      <c r="C178" s="13" t="s">
        <v>35</v>
      </c>
      <c r="D178" s="181"/>
      <c r="E178" s="181"/>
      <c r="F178" s="188"/>
    </row>
    <row r="179" spans="1:6" ht="22.5" thickBot="1">
      <c r="A179" s="237"/>
      <c r="B179" s="234"/>
      <c r="C179" s="13" t="s">
        <v>36</v>
      </c>
      <c r="D179" s="181"/>
      <c r="E179" s="181"/>
      <c r="F179" s="188"/>
    </row>
    <row r="180" spans="1:6" ht="22.5" thickBot="1">
      <c r="A180" s="238"/>
      <c r="B180" s="235"/>
      <c r="C180" s="13" t="s">
        <v>182</v>
      </c>
      <c r="D180" s="181">
        <v>278.57022999999998</v>
      </c>
      <c r="E180" s="181">
        <v>0</v>
      </c>
      <c r="F180" s="188">
        <v>0</v>
      </c>
    </row>
    <row r="181" spans="1:6" ht="15.75" customHeight="1" thickBot="1">
      <c r="A181" s="233" t="s">
        <v>166</v>
      </c>
      <c r="B181" s="233" t="s">
        <v>433</v>
      </c>
      <c r="C181" s="54" t="s">
        <v>7</v>
      </c>
      <c r="D181" s="76">
        <v>0</v>
      </c>
      <c r="E181" s="77">
        <v>0</v>
      </c>
      <c r="F181" s="186">
        <v>0</v>
      </c>
    </row>
    <row r="182" spans="1:6" ht="22.5" thickBot="1">
      <c r="A182" s="234"/>
      <c r="B182" s="234"/>
      <c r="C182" s="13" t="s">
        <v>6</v>
      </c>
      <c r="D182" s="79"/>
      <c r="E182" s="75"/>
      <c r="F182" s="188"/>
    </row>
    <row r="183" spans="1:6" ht="15.75" thickBot="1">
      <c r="A183" s="234"/>
      <c r="B183" s="234"/>
      <c r="C183" s="13" t="s">
        <v>34</v>
      </c>
      <c r="D183" s="79"/>
      <c r="E183" s="75"/>
      <c r="F183" s="188"/>
    </row>
    <row r="184" spans="1:6" ht="15.75" thickBot="1">
      <c r="A184" s="234"/>
      <c r="B184" s="234"/>
      <c r="C184" s="13" t="s">
        <v>35</v>
      </c>
      <c r="D184" s="79"/>
      <c r="E184" s="75"/>
      <c r="F184" s="188"/>
    </row>
    <row r="185" spans="1:6" ht="22.5" thickBot="1">
      <c r="A185" s="234"/>
      <c r="B185" s="234"/>
      <c r="C185" s="13" t="s">
        <v>36</v>
      </c>
      <c r="D185" s="79"/>
      <c r="E185" s="75"/>
      <c r="F185" s="188"/>
    </row>
    <row r="186" spans="1:6" ht="22.5" thickBot="1">
      <c r="A186" s="235"/>
      <c r="B186" s="235"/>
      <c r="C186" s="13" t="s">
        <v>182</v>
      </c>
      <c r="D186" s="79">
        <v>0</v>
      </c>
      <c r="E186" s="79">
        <v>0</v>
      </c>
      <c r="F186" s="188">
        <v>0</v>
      </c>
    </row>
    <row r="187" spans="1:6" ht="15.75" customHeight="1" thickBot="1">
      <c r="A187" s="233" t="s">
        <v>167</v>
      </c>
      <c r="B187" s="233" t="s">
        <v>147</v>
      </c>
      <c r="C187" s="54" t="s">
        <v>7</v>
      </c>
      <c r="D187" s="76">
        <v>220.5</v>
      </c>
      <c r="E187" s="77">
        <v>25.060479999999998</v>
      </c>
      <c r="F187" s="186">
        <v>0.11365297052154194</v>
      </c>
    </row>
    <row r="188" spans="1:6" ht="22.5" thickBot="1">
      <c r="A188" s="234"/>
      <c r="B188" s="234"/>
      <c r="C188" s="13" t="s">
        <v>6</v>
      </c>
      <c r="D188" s="79"/>
      <c r="E188" s="75"/>
      <c r="F188" s="188"/>
    </row>
    <row r="189" spans="1:6" ht="18.75" customHeight="1" thickBot="1">
      <c r="A189" s="234"/>
      <c r="B189" s="234"/>
      <c r="C189" s="13" t="s">
        <v>34</v>
      </c>
      <c r="D189" s="79"/>
      <c r="E189" s="75"/>
      <c r="F189" s="188"/>
    </row>
    <row r="190" spans="1:6" ht="17.25" customHeight="1" thickBot="1">
      <c r="A190" s="234"/>
      <c r="B190" s="234"/>
      <c r="C190" s="13" t="s">
        <v>35</v>
      </c>
      <c r="D190" s="79"/>
      <c r="E190" s="75"/>
      <c r="F190" s="188"/>
    </row>
    <row r="191" spans="1:6" ht="22.5" thickBot="1">
      <c r="A191" s="234"/>
      <c r="B191" s="234"/>
      <c r="C191" s="13" t="s">
        <v>36</v>
      </c>
      <c r="D191" s="79"/>
      <c r="E191" s="75"/>
      <c r="F191" s="188"/>
    </row>
    <row r="192" spans="1:6" ht="22.5" thickBot="1">
      <c r="A192" s="235"/>
      <c r="B192" s="235"/>
      <c r="C192" s="13" t="s">
        <v>182</v>
      </c>
      <c r="D192" s="79">
        <v>220.5</v>
      </c>
      <c r="E192" s="79">
        <v>25.060479999999998</v>
      </c>
      <c r="F192" s="188">
        <v>0.11365297052154194</v>
      </c>
    </row>
    <row r="193" spans="1:6" ht="15.75" customHeight="1" thickBot="1">
      <c r="A193" s="233" t="s">
        <v>168</v>
      </c>
      <c r="B193" s="233" t="s">
        <v>148</v>
      </c>
      <c r="C193" s="54" t="s">
        <v>7</v>
      </c>
      <c r="D193" s="76">
        <v>20</v>
      </c>
      <c r="E193" s="77">
        <v>0</v>
      </c>
      <c r="F193" s="186">
        <v>0</v>
      </c>
    </row>
    <row r="194" spans="1:6" ht="22.5" thickBot="1">
      <c r="A194" s="234"/>
      <c r="B194" s="234"/>
      <c r="C194" s="13" t="s">
        <v>6</v>
      </c>
      <c r="D194" s="79"/>
      <c r="E194" s="75"/>
      <c r="F194" s="188"/>
    </row>
    <row r="195" spans="1:6" ht="15.75" thickBot="1">
      <c r="A195" s="234"/>
      <c r="B195" s="234"/>
      <c r="C195" s="13" t="s">
        <v>34</v>
      </c>
      <c r="D195" s="79"/>
      <c r="E195" s="75"/>
      <c r="F195" s="188"/>
    </row>
    <row r="196" spans="1:6" ht="15.75" thickBot="1">
      <c r="A196" s="234"/>
      <c r="B196" s="234"/>
      <c r="C196" s="13" t="s">
        <v>35</v>
      </c>
      <c r="D196" s="79"/>
      <c r="E196" s="75"/>
      <c r="F196" s="188"/>
    </row>
    <row r="197" spans="1:6" ht="22.5" thickBot="1">
      <c r="A197" s="234"/>
      <c r="B197" s="234"/>
      <c r="C197" s="13" t="s">
        <v>36</v>
      </c>
      <c r="D197" s="79"/>
      <c r="E197" s="75"/>
      <c r="F197" s="188"/>
    </row>
    <row r="198" spans="1:6" ht="22.5" thickBot="1">
      <c r="A198" s="235"/>
      <c r="B198" s="235"/>
      <c r="C198" s="13" t="s">
        <v>182</v>
      </c>
      <c r="D198" s="79">
        <v>20</v>
      </c>
      <c r="E198" s="79">
        <v>0</v>
      </c>
      <c r="F198" s="188">
        <v>0</v>
      </c>
    </row>
    <row r="199" spans="1:6" ht="15.75" customHeight="1" thickBot="1">
      <c r="A199" s="233" t="s">
        <v>169</v>
      </c>
      <c r="B199" s="233" t="s">
        <v>400</v>
      </c>
      <c r="C199" s="54" t="s">
        <v>7</v>
      </c>
      <c r="D199" s="76">
        <v>1100</v>
      </c>
      <c r="E199" s="77">
        <v>221.07345000000001</v>
      </c>
      <c r="F199" s="186">
        <v>0.20097586363636363</v>
      </c>
    </row>
    <row r="200" spans="1:6" ht="22.5" thickBot="1">
      <c r="A200" s="234"/>
      <c r="B200" s="234"/>
      <c r="C200" s="13" t="s">
        <v>6</v>
      </c>
      <c r="D200" s="79"/>
      <c r="E200" s="75"/>
      <c r="F200" s="188"/>
    </row>
    <row r="201" spans="1:6" ht="15.75" thickBot="1">
      <c r="A201" s="234"/>
      <c r="B201" s="234"/>
      <c r="C201" s="13" t="s">
        <v>34</v>
      </c>
      <c r="D201" s="79"/>
      <c r="E201" s="75"/>
      <c r="F201" s="188"/>
    </row>
    <row r="202" spans="1:6" ht="15.75" thickBot="1">
      <c r="A202" s="234"/>
      <c r="B202" s="234"/>
      <c r="C202" s="13" t="s">
        <v>35</v>
      </c>
      <c r="D202" s="79"/>
      <c r="E202" s="75"/>
      <c r="F202" s="188"/>
    </row>
    <row r="203" spans="1:6" ht="22.5" thickBot="1">
      <c r="A203" s="234"/>
      <c r="B203" s="234"/>
      <c r="C203" s="13" t="s">
        <v>36</v>
      </c>
      <c r="D203" s="79"/>
      <c r="E203" s="75"/>
      <c r="F203" s="188"/>
    </row>
    <row r="204" spans="1:6" ht="22.5" thickBot="1">
      <c r="A204" s="235"/>
      <c r="B204" s="235"/>
      <c r="C204" s="13" t="s">
        <v>182</v>
      </c>
      <c r="D204" s="79">
        <v>1100</v>
      </c>
      <c r="E204" s="79">
        <v>221.07345000000001</v>
      </c>
      <c r="F204" s="188">
        <v>0.20097586363636363</v>
      </c>
    </row>
    <row r="205" spans="1:6" ht="15.75" customHeight="1" thickBot="1">
      <c r="A205" s="233" t="s">
        <v>170</v>
      </c>
      <c r="B205" s="233" t="s">
        <v>401</v>
      </c>
      <c r="C205" s="54" t="s">
        <v>7</v>
      </c>
      <c r="D205" s="76">
        <v>538.09</v>
      </c>
      <c r="E205" s="77">
        <v>241.55938</v>
      </c>
      <c r="F205" s="186">
        <v>0.44892003196491292</v>
      </c>
    </row>
    <row r="206" spans="1:6" ht="22.5" thickBot="1">
      <c r="A206" s="234"/>
      <c r="B206" s="234"/>
      <c r="C206" s="13" t="s">
        <v>6</v>
      </c>
      <c r="D206" s="79"/>
      <c r="E206" s="75"/>
      <c r="F206" s="188"/>
    </row>
    <row r="207" spans="1:6" ht="15.75" thickBot="1">
      <c r="A207" s="234"/>
      <c r="B207" s="234"/>
      <c r="C207" s="13" t="s">
        <v>34</v>
      </c>
      <c r="D207" s="79"/>
      <c r="E207" s="75"/>
      <c r="F207" s="188"/>
    </row>
    <row r="208" spans="1:6" ht="15.75" thickBot="1">
      <c r="A208" s="234"/>
      <c r="B208" s="234"/>
      <c r="C208" s="13" t="s">
        <v>35</v>
      </c>
      <c r="D208" s="79"/>
      <c r="E208" s="75"/>
      <c r="F208" s="188"/>
    </row>
    <row r="209" spans="1:6" ht="22.5" thickBot="1">
      <c r="A209" s="234"/>
      <c r="B209" s="234"/>
      <c r="C209" s="13" t="s">
        <v>36</v>
      </c>
      <c r="D209" s="79"/>
      <c r="E209" s="75"/>
      <c r="F209" s="188"/>
    </row>
    <row r="210" spans="1:6" ht="22.5" thickBot="1">
      <c r="A210" s="235"/>
      <c r="B210" s="235"/>
      <c r="C210" s="13" t="s">
        <v>182</v>
      </c>
      <c r="D210" s="79">
        <v>538.09</v>
      </c>
      <c r="E210" s="79">
        <v>241.55938</v>
      </c>
      <c r="F210" s="188">
        <v>0.44892003196491292</v>
      </c>
    </row>
    <row r="211" spans="1:6" ht="15.75" customHeight="1" thickBot="1">
      <c r="A211" s="233" t="s">
        <v>171</v>
      </c>
      <c r="B211" s="233" t="s">
        <v>203</v>
      </c>
      <c r="C211" s="54" t="s">
        <v>7</v>
      </c>
      <c r="D211" s="76">
        <v>2450</v>
      </c>
      <c r="E211" s="77">
        <v>1524.8475600000002</v>
      </c>
      <c r="F211" s="186">
        <v>0.62238675918367359</v>
      </c>
    </row>
    <row r="212" spans="1:6" ht="22.5" thickBot="1">
      <c r="A212" s="234"/>
      <c r="B212" s="234"/>
      <c r="C212" s="13" t="s">
        <v>6</v>
      </c>
      <c r="D212" s="79"/>
      <c r="E212" s="75"/>
      <c r="F212" s="188"/>
    </row>
    <row r="213" spans="1:6" ht="15.75" thickBot="1">
      <c r="A213" s="234"/>
      <c r="B213" s="234"/>
      <c r="C213" s="13" t="s">
        <v>34</v>
      </c>
      <c r="D213" s="79"/>
      <c r="E213" s="75"/>
      <c r="F213" s="188"/>
    </row>
    <row r="214" spans="1:6" ht="15.75" thickBot="1">
      <c r="A214" s="234"/>
      <c r="B214" s="234"/>
      <c r="C214" s="13" t="s">
        <v>35</v>
      </c>
      <c r="D214" s="79"/>
      <c r="E214" s="75"/>
      <c r="F214" s="188"/>
    </row>
    <row r="215" spans="1:6" ht="22.5" thickBot="1">
      <c r="A215" s="234"/>
      <c r="B215" s="234"/>
      <c r="C215" s="13" t="s">
        <v>36</v>
      </c>
      <c r="D215" s="79"/>
      <c r="E215" s="75"/>
      <c r="F215" s="188"/>
    </row>
    <row r="216" spans="1:6" ht="22.5" thickBot="1">
      <c r="A216" s="235"/>
      <c r="B216" s="235"/>
      <c r="C216" s="13" t="s">
        <v>182</v>
      </c>
      <c r="D216" s="79">
        <v>2450</v>
      </c>
      <c r="E216" s="79">
        <v>1524.8475600000002</v>
      </c>
      <c r="F216" s="188">
        <v>0.62238675918367359</v>
      </c>
    </row>
    <row r="217" spans="1:6" ht="15.75" customHeight="1" thickBot="1">
      <c r="A217" s="233" t="s">
        <v>172</v>
      </c>
      <c r="B217" s="233" t="s">
        <v>184</v>
      </c>
      <c r="C217" s="54" t="s">
        <v>7</v>
      </c>
      <c r="D217" s="76">
        <v>300</v>
      </c>
      <c r="E217" s="77">
        <v>0</v>
      </c>
      <c r="F217" s="186">
        <v>0</v>
      </c>
    </row>
    <row r="218" spans="1:6" ht="22.5" thickBot="1">
      <c r="A218" s="234"/>
      <c r="B218" s="234"/>
      <c r="C218" s="13" t="s">
        <v>6</v>
      </c>
      <c r="D218" s="79"/>
      <c r="E218" s="75"/>
      <c r="F218" s="188"/>
    </row>
    <row r="219" spans="1:6" ht="15.75" thickBot="1">
      <c r="A219" s="234"/>
      <c r="B219" s="234"/>
      <c r="C219" s="13" t="s">
        <v>34</v>
      </c>
      <c r="D219" s="79"/>
      <c r="E219" s="75"/>
      <c r="F219" s="188"/>
    </row>
    <row r="220" spans="1:6" ht="15.75" thickBot="1">
      <c r="A220" s="234"/>
      <c r="B220" s="234"/>
      <c r="C220" s="13" t="s">
        <v>35</v>
      </c>
      <c r="D220" s="79"/>
      <c r="E220" s="75"/>
      <c r="F220" s="188"/>
    </row>
    <row r="221" spans="1:6" ht="22.5" thickBot="1">
      <c r="A221" s="234"/>
      <c r="B221" s="234"/>
      <c r="C221" s="13" t="s">
        <v>36</v>
      </c>
      <c r="D221" s="79"/>
      <c r="E221" s="75"/>
      <c r="F221" s="188"/>
    </row>
    <row r="222" spans="1:6" ht="22.5" thickBot="1">
      <c r="A222" s="235"/>
      <c r="B222" s="235"/>
      <c r="C222" s="13" t="s">
        <v>182</v>
      </c>
      <c r="D222" s="79">
        <v>300</v>
      </c>
      <c r="E222" s="79">
        <v>0</v>
      </c>
      <c r="F222" s="188">
        <v>0</v>
      </c>
    </row>
    <row r="223" spans="1:6" ht="15.75" customHeight="1" thickBot="1">
      <c r="A223" s="233" t="s">
        <v>173</v>
      </c>
      <c r="B223" s="233" t="s">
        <v>150</v>
      </c>
      <c r="C223" s="54" t="s">
        <v>7</v>
      </c>
      <c r="D223" s="76">
        <v>490</v>
      </c>
      <c r="E223" s="77">
        <v>0</v>
      </c>
      <c r="F223" s="186">
        <v>0</v>
      </c>
    </row>
    <row r="224" spans="1:6" ht="22.5" thickBot="1">
      <c r="A224" s="234"/>
      <c r="B224" s="234"/>
      <c r="C224" s="13" t="s">
        <v>6</v>
      </c>
      <c r="D224" s="79"/>
      <c r="E224" s="75"/>
      <c r="F224" s="188"/>
    </row>
    <row r="225" spans="1:6" ht="15.75" thickBot="1">
      <c r="A225" s="234"/>
      <c r="B225" s="234"/>
      <c r="C225" s="13" t="s">
        <v>34</v>
      </c>
      <c r="D225" s="79"/>
      <c r="E225" s="75"/>
      <c r="F225" s="188"/>
    </row>
    <row r="226" spans="1:6" ht="15.75" thickBot="1">
      <c r="A226" s="234"/>
      <c r="B226" s="234"/>
      <c r="C226" s="13" t="s">
        <v>35</v>
      </c>
      <c r="D226" s="79"/>
      <c r="E226" s="75"/>
      <c r="F226" s="188"/>
    </row>
    <row r="227" spans="1:6" ht="22.5" thickBot="1">
      <c r="A227" s="234"/>
      <c r="B227" s="234"/>
      <c r="C227" s="13" t="s">
        <v>36</v>
      </c>
      <c r="D227" s="79"/>
      <c r="E227" s="75"/>
      <c r="F227" s="188"/>
    </row>
    <row r="228" spans="1:6" ht="22.5" thickBot="1">
      <c r="A228" s="235"/>
      <c r="B228" s="235"/>
      <c r="C228" s="13" t="s">
        <v>182</v>
      </c>
      <c r="D228" s="79">
        <v>490</v>
      </c>
      <c r="E228" s="79">
        <v>0</v>
      </c>
      <c r="F228" s="188">
        <v>0</v>
      </c>
    </row>
    <row r="229" spans="1:6" ht="15.75" customHeight="1" thickBot="1">
      <c r="A229" s="233" t="s">
        <v>185</v>
      </c>
      <c r="B229" s="233" t="s">
        <v>204</v>
      </c>
      <c r="C229" s="54" t="s">
        <v>7</v>
      </c>
      <c r="D229" s="76">
        <v>4356.2552900000001</v>
      </c>
      <c r="E229" s="77">
        <v>581.45729999999992</v>
      </c>
      <c r="F229" s="186">
        <v>0.1334764060625106</v>
      </c>
    </row>
    <row r="230" spans="1:6" ht="22.5" thickBot="1">
      <c r="A230" s="234"/>
      <c r="B230" s="234"/>
      <c r="C230" s="13" t="s">
        <v>6</v>
      </c>
      <c r="D230" s="79"/>
      <c r="E230" s="75"/>
      <c r="F230" s="188"/>
    </row>
    <row r="231" spans="1:6" ht="15.75" thickBot="1">
      <c r="A231" s="234"/>
      <c r="B231" s="234"/>
      <c r="C231" s="13" t="s">
        <v>34</v>
      </c>
      <c r="D231" s="79"/>
      <c r="E231" s="75"/>
      <c r="F231" s="188"/>
    </row>
    <row r="232" spans="1:6" ht="15.75" thickBot="1">
      <c r="A232" s="234"/>
      <c r="B232" s="234"/>
      <c r="C232" s="13" t="s">
        <v>35</v>
      </c>
      <c r="D232" s="79"/>
      <c r="E232" s="75"/>
      <c r="F232" s="188"/>
    </row>
    <row r="233" spans="1:6" ht="22.5" thickBot="1">
      <c r="A233" s="234"/>
      <c r="B233" s="234"/>
      <c r="C233" s="13" t="s">
        <v>36</v>
      </c>
      <c r="D233" s="79"/>
      <c r="E233" s="75"/>
      <c r="F233" s="188"/>
    </row>
    <row r="234" spans="1:6" ht="22.5" thickBot="1">
      <c r="A234" s="235"/>
      <c r="B234" s="235"/>
      <c r="C234" s="13" t="s">
        <v>182</v>
      </c>
      <c r="D234" s="79">
        <v>4356.2552900000001</v>
      </c>
      <c r="E234" s="79">
        <v>581.45729999999992</v>
      </c>
      <c r="F234" s="188">
        <v>0.1334764060625106</v>
      </c>
    </row>
    <row r="235" spans="1:6" ht="15.75" customHeight="1" thickBot="1">
      <c r="A235" s="233" t="s">
        <v>219</v>
      </c>
      <c r="B235" s="233" t="s">
        <v>296</v>
      </c>
      <c r="C235" s="54" t="s">
        <v>7</v>
      </c>
      <c r="D235" s="76">
        <v>345.714</v>
      </c>
      <c r="E235" s="77">
        <v>91</v>
      </c>
      <c r="F235" s="186">
        <v>0.26322335803583308</v>
      </c>
    </row>
    <row r="236" spans="1:6" ht="22.5" thickBot="1">
      <c r="A236" s="234"/>
      <c r="B236" s="234"/>
      <c r="C236" s="13" t="s">
        <v>6</v>
      </c>
      <c r="D236" s="79"/>
      <c r="E236" s="75"/>
      <c r="F236" s="188"/>
    </row>
    <row r="237" spans="1:6" ht="15.75" thickBot="1">
      <c r="A237" s="234"/>
      <c r="B237" s="234"/>
      <c r="C237" s="13" t="s">
        <v>34</v>
      </c>
      <c r="D237" s="79"/>
      <c r="E237" s="75"/>
      <c r="F237" s="188"/>
    </row>
    <row r="238" spans="1:6" ht="15.75" thickBot="1">
      <c r="A238" s="234"/>
      <c r="B238" s="234"/>
      <c r="C238" s="13" t="s">
        <v>35</v>
      </c>
      <c r="D238" s="79"/>
      <c r="E238" s="75"/>
      <c r="F238" s="188"/>
    </row>
    <row r="239" spans="1:6" ht="22.5" thickBot="1">
      <c r="A239" s="234"/>
      <c r="B239" s="234"/>
      <c r="C239" s="13" t="s">
        <v>36</v>
      </c>
      <c r="D239" s="79"/>
      <c r="E239" s="75"/>
      <c r="F239" s="188"/>
    </row>
    <row r="240" spans="1:6" ht="22.5" thickBot="1">
      <c r="A240" s="235"/>
      <c r="B240" s="235"/>
      <c r="C240" s="13" t="s">
        <v>182</v>
      </c>
      <c r="D240" s="79">
        <v>345.714</v>
      </c>
      <c r="E240" s="79">
        <v>91</v>
      </c>
      <c r="F240" s="188">
        <v>0.26322335803583308</v>
      </c>
    </row>
    <row r="241" spans="1:6" ht="15.75" customHeight="1" thickBot="1">
      <c r="A241" s="233" t="s">
        <v>220</v>
      </c>
      <c r="B241" s="233" t="s">
        <v>205</v>
      </c>
      <c r="C241" s="54" t="s">
        <v>7</v>
      </c>
      <c r="D241" s="76">
        <v>400</v>
      </c>
      <c r="E241" s="77">
        <v>49.406760000000006</v>
      </c>
      <c r="F241" s="186">
        <v>0.12351690000000001</v>
      </c>
    </row>
    <row r="242" spans="1:6" ht="22.5" thickBot="1">
      <c r="A242" s="234"/>
      <c r="B242" s="234"/>
      <c r="C242" s="13" t="s">
        <v>6</v>
      </c>
      <c r="D242" s="79"/>
      <c r="E242" s="75"/>
      <c r="F242" s="188"/>
    </row>
    <row r="243" spans="1:6" ht="15.75" thickBot="1">
      <c r="A243" s="234"/>
      <c r="B243" s="234"/>
      <c r="C243" s="13" t="s">
        <v>34</v>
      </c>
      <c r="D243" s="79"/>
      <c r="E243" s="75"/>
      <c r="F243" s="188"/>
    </row>
    <row r="244" spans="1:6" ht="15.75" thickBot="1">
      <c r="A244" s="234"/>
      <c r="B244" s="234"/>
      <c r="C244" s="13" t="s">
        <v>35</v>
      </c>
      <c r="D244" s="79"/>
      <c r="E244" s="75"/>
      <c r="F244" s="188"/>
    </row>
    <row r="245" spans="1:6" ht="22.5" thickBot="1">
      <c r="A245" s="234"/>
      <c r="B245" s="234"/>
      <c r="C245" s="13" t="s">
        <v>36</v>
      </c>
      <c r="D245" s="79"/>
      <c r="E245" s="75"/>
      <c r="F245" s="188"/>
    </row>
    <row r="246" spans="1:6" ht="22.5" thickBot="1">
      <c r="A246" s="235"/>
      <c r="B246" s="235"/>
      <c r="C246" s="13" t="s">
        <v>182</v>
      </c>
      <c r="D246" s="79">
        <v>400</v>
      </c>
      <c r="E246" s="79">
        <v>49.406760000000006</v>
      </c>
      <c r="F246" s="188">
        <v>0.12351690000000001</v>
      </c>
    </row>
    <row r="247" spans="1:6" ht="15.75" customHeight="1" thickBot="1">
      <c r="A247" s="236" t="s">
        <v>221</v>
      </c>
      <c r="B247" s="233" t="s">
        <v>206</v>
      </c>
      <c r="C247" s="54" t="s">
        <v>7</v>
      </c>
      <c r="D247" s="76">
        <v>266.23500000000001</v>
      </c>
      <c r="E247" s="77">
        <v>0</v>
      </c>
      <c r="F247" s="186">
        <v>0</v>
      </c>
    </row>
    <row r="248" spans="1:6" ht="22.5" thickBot="1">
      <c r="A248" s="237"/>
      <c r="B248" s="234"/>
      <c r="C248" s="13" t="s">
        <v>6</v>
      </c>
      <c r="D248" s="79"/>
      <c r="E248" s="75"/>
      <c r="F248" s="188"/>
    </row>
    <row r="249" spans="1:6" ht="15.75" thickBot="1">
      <c r="A249" s="237"/>
      <c r="B249" s="234"/>
      <c r="C249" s="13" t="s">
        <v>34</v>
      </c>
      <c r="D249" s="74">
        <v>88.855230000000006</v>
      </c>
      <c r="E249" s="74">
        <v>0</v>
      </c>
      <c r="F249" s="188">
        <v>0</v>
      </c>
    </row>
    <row r="250" spans="1:6" ht="15.75" thickBot="1">
      <c r="A250" s="237"/>
      <c r="B250" s="234"/>
      <c r="C250" s="13" t="s">
        <v>35</v>
      </c>
      <c r="D250" s="74"/>
      <c r="E250" s="90"/>
      <c r="F250" s="188"/>
    </row>
    <row r="251" spans="1:6" ht="22.5" thickBot="1">
      <c r="A251" s="237"/>
      <c r="B251" s="234"/>
      <c r="C251" s="13" t="s">
        <v>36</v>
      </c>
      <c r="D251" s="74"/>
      <c r="E251" s="90"/>
      <c r="F251" s="188"/>
    </row>
    <row r="252" spans="1:6" ht="22.5" thickBot="1">
      <c r="A252" s="238"/>
      <c r="B252" s="235"/>
      <c r="C252" s="13" t="s">
        <v>182</v>
      </c>
      <c r="D252" s="74">
        <v>177.37977000000001</v>
      </c>
      <c r="E252" s="74">
        <v>0</v>
      </c>
      <c r="F252" s="188">
        <v>0</v>
      </c>
    </row>
    <row r="253" spans="1:6" ht="15.75" customHeight="1" thickBot="1">
      <c r="A253" s="236" t="s">
        <v>434</v>
      </c>
      <c r="B253" s="233" t="s">
        <v>435</v>
      </c>
      <c r="C253" s="54" t="s">
        <v>7</v>
      </c>
      <c r="D253" s="76">
        <v>1154.29</v>
      </c>
      <c r="E253" s="77">
        <v>599</v>
      </c>
      <c r="F253" s="186">
        <v>0.51893371683025935</v>
      </c>
    </row>
    <row r="254" spans="1:6" ht="22.5" thickBot="1">
      <c r="A254" s="237"/>
      <c r="B254" s="234"/>
      <c r="C254" s="13" t="s">
        <v>6</v>
      </c>
      <c r="D254" s="79"/>
      <c r="E254" s="75"/>
      <c r="F254" s="188"/>
    </row>
    <row r="255" spans="1:6" ht="15.75" thickBot="1">
      <c r="A255" s="237"/>
      <c r="B255" s="234"/>
      <c r="C255" s="13" t="s">
        <v>34</v>
      </c>
      <c r="D255" s="74">
        <v>1046.47</v>
      </c>
      <c r="E255" s="74">
        <v>545.08987000000002</v>
      </c>
      <c r="F255" s="188">
        <v>0.52088437317839975</v>
      </c>
    </row>
    <row r="256" spans="1:6" ht="15.75" thickBot="1">
      <c r="A256" s="237"/>
      <c r="B256" s="234"/>
      <c r="C256" s="13" t="s">
        <v>35</v>
      </c>
      <c r="D256" s="74"/>
      <c r="E256" s="74"/>
      <c r="F256" s="188"/>
    </row>
    <row r="257" spans="1:6" ht="22.5" thickBot="1">
      <c r="A257" s="237"/>
      <c r="B257" s="234"/>
      <c r="C257" s="13" t="s">
        <v>36</v>
      </c>
      <c r="D257" s="74"/>
      <c r="E257" s="74"/>
      <c r="F257" s="188"/>
    </row>
    <row r="258" spans="1:6" ht="22.5" thickBot="1">
      <c r="A258" s="238"/>
      <c r="B258" s="235"/>
      <c r="C258" s="13" t="s">
        <v>182</v>
      </c>
      <c r="D258" s="74">
        <v>107.82</v>
      </c>
      <c r="E258" s="74">
        <v>53.910130000000002</v>
      </c>
      <c r="F258" s="190">
        <v>0.50000120571322582</v>
      </c>
    </row>
    <row r="259" spans="1:6" ht="15.75" customHeight="1" thickBot="1">
      <c r="A259" s="233" t="s">
        <v>436</v>
      </c>
      <c r="B259" s="233" t="s">
        <v>207</v>
      </c>
      <c r="C259" s="54" t="s">
        <v>7</v>
      </c>
      <c r="D259" s="76">
        <v>0</v>
      </c>
      <c r="E259" s="77">
        <v>0</v>
      </c>
      <c r="F259" s="186"/>
    </row>
    <row r="260" spans="1:6" ht="22.5" thickBot="1">
      <c r="A260" s="234"/>
      <c r="B260" s="234"/>
      <c r="C260" s="13" t="s">
        <v>6</v>
      </c>
      <c r="D260" s="79"/>
      <c r="E260" s="75"/>
      <c r="F260" s="189" t="s">
        <v>437</v>
      </c>
    </row>
    <row r="261" spans="1:6" ht="15.75" thickBot="1">
      <c r="A261" s="234"/>
      <c r="B261" s="234"/>
      <c r="C261" s="13" t="s">
        <v>34</v>
      </c>
      <c r="D261" s="79"/>
      <c r="E261" s="79"/>
      <c r="F261" s="188"/>
    </row>
    <row r="262" spans="1:6" ht="15.75" thickBot="1">
      <c r="A262" s="234"/>
      <c r="B262" s="234"/>
      <c r="C262" s="13" t="s">
        <v>35</v>
      </c>
      <c r="D262" s="79"/>
      <c r="E262" s="75"/>
      <c r="F262" s="188"/>
    </row>
    <row r="263" spans="1:6" ht="22.5" thickBot="1">
      <c r="A263" s="234"/>
      <c r="B263" s="234"/>
      <c r="C263" s="13" t="s">
        <v>36</v>
      </c>
      <c r="D263" s="79"/>
      <c r="E263" s="75"/>
      <c r="F263" s="188"/>
    </row>
    <row r="264" spans="1:6" ht="22.5" thickBot="1">
      <c r="A264" s="235"/>
      <c r="B264" s="235"/>
      <c r="C264" s="13" t="s">
        <v>182</v>
      </c>
      <c r="D264" s="79"/>
      <c r="E264" s="79"/>
      <c r="F264" s="188"/>
    </row>
    <row r="265" spans="1:6" ht="15.75" customHeight="1" thickBot="1">
      <c r="A265" s="280" t="s">
        <v>3</v>
      </c>
      <c r="B265" s="280" t="s">
        <v>153</v>
      </c>
      <c r="C265" s="57" t="s">
        <v>7</v>
      </c>
      <c r="D265" s="82">
        <v>15247.800000000001</v>
      </c>
      <c r="E265" s="83">
        <v>4861.4353399999991</v>
      </c>
      <c r="F265" s="192">
        <v>0.3188286401972743</v>
      </c>
    </row>
    <row r="266" spans="1:6" ht="22.5" thickBot="1">
      <c r="A266" s="281"/>
      <c r="B266" s="281"/>
      <c r="C266" s="55" t="s">
        <v>6</v>
      </c>
      <c r="D266" s="84">
        <v>0</v>
      </c>
      <c r="E266" s="84">
        <v>0</v>
      </c>
      <c r="F266" s="191"/>
    </row>
    <row r="267" spans="1:6" ht="15.75" thickBot="1">
      <c r="A267" s="281"/>
      <c r="B267" s="281"/>
      <c r="C267" s="55" t="s">
        <v>34</v>
      </c>
      <c r="D267" s="84">
        <v>2347.6</v>
      </c>
      <c r="E267" s="84">
        <v>586.9</v>
      </c>
      <c r="F267" s="191">
        <v>0.25</v>
      </c>
    </row>
    <row r="268" spans="1:6" ht="15.75" thickBot="1">
      <c r="A268" s="281"/>
      <c r="B268" s="281"/>
      <c r="C268" s="55" t="s">
        <v>35</v>
      </c>
      <c r="D268" s="84">
        <v>0</v>
      </c>
      <c r="E268" s="84">
        <v>0</v>
      </c>
      <c r="F268" s="191"/>
    </row>
    <row r="269" spans="1:6" ht="22.5" thickBot="1">
      <c r="A269" s="281"/>
      <c r="B269" s="281"/>
      <c r="C269" s="55" t="s">
        <v>36</v>
      </c>
      <c r="D269" s="84">
        <v>0</v>
      </c>
      <c r="E269" s="84">
        <v>0</v>
      </c>
      <c r="F269" s="191"/>
    </row>
    <row r="270" spans="1:6" ht="22.5" thickBot="1">
      <c r="A270" s="282"/>
      <c r="B270" s="282"/>
      <c r="C270" s="56" t="s">
        <v>182</v>
      </c>
      <c r="D270" s="84">
        <v>12900.2</v>
      </c>
      <c r="E270" s="84">
        <v>4274.5353399999995</v>
      </c>
      <c r="F270" s="191">
        <v>0.33135419140788508</v>
      </c>
    </row>
    <row r="271" spans="1:6" ht="15.75" customHeight="1" thickBot="1">
      <c r="A271" s="233" t="s">
        <v>174</v>
      </c>
      <c r="B271" s="233" t="s">
        <v>154</v>
      </c>
      <c r="C271" s="54" t="s">
        <v>7</v>
      </c>
      <c r="D271" s="76">
        <v>9299.6</v>
      </c>
      <c r="E271" s="77">
        <v>3318.6353399999998</v>
      </c>
      <c r="F271" s="186">
        <v>0.35685785840251188</v>
      </c>
    </row>
    <row r="272" spans="1:6" ht="22.5" thickBot="1">
      <c r="A272" s="234"/>
      <c r="B272" s="234"/>
      <c r="C272" s="13" t="s">
        <v>6</v>
      </c>
      <c r="D272" s="79"/>
      <c r="E272" s="75"/>
      <c r="F272" s="188"/>
    </row>
    <row r="273" spans="1:6" ht="15.75" thickBot="1">
      <c r="A273" s="234"/>
      <c r="B273" s="234"/>
      <c r="C273" s="13" t="s">
        <v>34</v>
      </c>
      <c r="D273" s="79"/>
      <c r="E273" s="75"/>
      <c r="F273" s="188"/>
    </row>
    <row r="274" spans="1:6" ht="15.75" thickBot="1">
      <c r="A274" s="234"/>
      <c r="B274" s="234"/>
      <c r="C274" s="13" t="s">
        <v>35</v>
      </c>
      <c r="D274" s="79"/>
      <c r="E274" s="75"/>
      <c r="F274" s="188"/>
    </row>
    <row r="275" spans="1:6" ht="22.5" thickBot="1">
      <c r="A275" s="234"/>
      <c r="B275" s="234"/>
      <c r="C275" s="13" t="s">
        <v>36</v>
      </c>
      <c r="D275" s="79"/>
      <c r="E275" s="75"/>
      <c r="F275" s="188"/>
    </row>
    <row r="276" spans="1:6" ht="22.5" thickBot="1">
      <c r="A276" s="235"/>
      <c r="B276" s="235"/>
      <c r="C276" s="13" t="s">
        <v>182</v>
      </c>
      <c r="D276" s="79">
        <v>9299.6</v>
      </c>
      <c r="E276" s="79">
        <v>3318.6353399999998</v>
      </c>
      <c r="F276" s="188">
        <v>0.35685785840251188</v>
      </c>
    </row>
    <row r="277" spans="1:6" ht="15.75" customHeight="1" thickBot="1">
      <c r="A277" s="233" t="s">
        <v>175</v>
      </c>
      <c r="B277" s="233" t="s">
        <v>155</v>
      </c>
      <c r="C277" s="54" t="s">
        <v>7</v>
      </c>
      <c r="D277" s="76">
        <v>0</v>
      </c>
      <c r="E277" s="77">
        <v>0</v>
      </c>
      <c r="F277" s="186"/>
    </row>
    <row r="278" spans="1:6" ht="22.5" thickBot="1">
      <c r="A278" s="234"/>
      <c r="B278" s="234"/>
      <c r="C278" s="13" t="s">
        <v>6</v>
      </c>
      <c r="D278" s="79"/>
      <c r="E278" s="75"/>
      <c r="F278" s="188"/>
    </row>
    <row r="279" spans="1:6" ht="15.75" thickBot="1">
      <c r="A279" s="234"/>
      <c r="B279" s="234"/>
      <c r="C279" s="13" t="s">
        <v>34</v>
      </c>
      <c r="D279" s="79"/>
      <c r="E279" s="75"/>
      <c r="F279" s="188"/>
    </row>
    <row r="280" spans="1:6" ht="15.75" thickBot="1">
      <c r="A280" s="234"/>
      <c r="B280" s="234"/>
      <c r="C280" s="13" t="s">
        <v>35</v>
      </c>
      <c r="D280" s="79"/>
      <c r="E280" s="75"/>
      <c r="F280" s="188"/>
    </row>
    <row r="281" spans="1:6" ht="22.5" thickBot="1">
      <c r="A281" s="234"/>
      <c r="B281" s="234"/>
      <c r="C281" s="13" t="s">
        <v>36</v>
      </c>
      <c r="D281" s="79"/>
      <c r="E281" s="75"/>
      <c r="F281" s="188"/>
    </row>
    <row r="282" spans="1:6" ht="22.5" thickBot="1">
      <c r="A282" s="235"/>
      <c r="B282" s="235"/>
      <c r="C282" s="13" t="s">
        <v>182</v>
      </c>
      <c r="D282" s="79">
        <v>0</v>
      </c>
      <c r="E282" s="79">
        <v>0</v>
      </c>
      <c r="F282" s="188"/>
    </row>
    <row r="283" spans="1:6" ht="15.75" customHeight="1" thickBot="1">
      <c r="A283" s="233" t="s">
        <v>176</v>
      </c>
      <c r="B283" s="233" t="s">
        <v>156</v>
      </c>
      <c r="C283" s="54" t="s">
        <v>7</v>
      </c>
      <c r="D283" s="76">
        <v>750</v>
      </c>
      <c r="E283" s="77">
        <v>272.5</v>
      </c>
      <c r="F283" s="186">
        <v>0.36333333333333334</v>
      </c>
    </row>
    <row r="284" spans="1:6" ht="22.5" thickBot="1">
      <c r="A284" s="234"/>
      <c r="B284" s="234"/>
      <c r="C284" s="13" t="s">
        <v>6</v>
      </c>
      <c r="D284" s="79"/>
      <c r="E284" s="75"/>
      <c r="F284" s="188"/>
    </row>
    <row r="285" spans="1:6" ht="15.75" thickBot="1">
      <c r="A285" s="234"/>
      <c r="B285" s="234"/>
      <c r="C285" s="13" t="s">
        <v>34</v>
      </c>
      <c r="D285" s="79"/>
      <c r="E285" s="75"/>
      <c r="F285" s="188"/>
    </row>
    <row r="286" spans="1:6" ht="15.75" thickBot="1">
      <c r="A286" s="234"/>
      <c r="B286" s="234"/>
      <c r="C286" s="13" t="s">
        <v>35</v>
      </c>
      <c r="D286" s="79"/>
      <c r="E286" s="75"/>
      <c r="F286" s="188"/>
    </row>
    <row r="287" spans="1:6" ht="22.5" thickBot="1">
      <c r="A287" s="234"/>
      <c r="B287" s="234"/>
      <c r="C287" s="13" t="s">
        <v>36</v>
      </c>
      <c r="D287" s="79"/>
      <c r="E287" s="75"/>
      <c r="F287" s="188"/>
    </row>
    <row r="288" spans="1:6" ht="22.5" thickBot="1">
      <c r="A288" s="235"/>
      <c r="B288" s="235"/>
      <c r="C288" s="13" t="s">
        <v>182</v>
      </c>
      <c r="D288" s="79">
        <v>750</v>
      </c>
      <c r="E288" s="79">
        <v>272.5</v>
      </c>
      <c r="F288" s="188">
        <v>0.36333333333333334</v>
      </c>
    </row>
    <row r="289" spans="1:6" ht="15.75" customHeight="1" thickBot="1">
      <c r="A289" s="233" t="s">
        <v>177</v>
      </c>
      <c r="B289" s="233" t="s">
        <v>155</v>
      </c>
      <c r="C289" s="54" t="s">
        <v>7</v>
      </c>
      <c r="D289" s="76">
        <v>0</v>
      </c>
      <c r="E289" s="77">
        <v>0</v>
      </c>
      <c r="F289" s="186"/>
    </row>
    <row r="290" spans="1:6" ht="22.5" thickBot="1">
      <c r="A290" s="234"/>
      <c r="B290" s="234"/>
      <c r="C290" s="13" t="s">
        <v>6</v>
      </c>
      <c r="D290" s="79"/>
      <c r="E290" s="75"/>
      <c r="F290" s="188"/>
    </row>
    <row r="291" spans="1:6" ht="15.75" thickBot="1">
      <c r="A291" s="234"/>
      <c r="B291" s="234"/>
      <c r="C291" s="13" t="s">
        <v>34</v>
      </c>
      <c r="D291" s="79"/>
      <c r="E291" s="75"/>
      <c r="F291" s="188"/>
    </row>
    <row r="292" spans="1:6" ht="15.75" thickBot="1">
      <c r="A292" s="234"/>
      <c r="B292" s="234"/>
      <c r="C292" s="13" t="s">
        <v>35</v>
      </c>
      <c r="D292" s="79"/>
      <c r="E292" s="75"/>
      <c r="F292" s="188"/>
    </row>
    <row r="293" spans="1:6" ht="22.5" thickBot="1">
      <c r="A293" s="234"/>
      <c r="B293" s="234"/>
      <c r="C293" s="13" t="s">
        <v>36</v>
      </c>
      <c r="D293" s="79"/>
      <c r="E293" s="75"/>
      <c r="F293" s="188"/>
    </row>
    <row r="294" spans="1:6" ht="22.5" thickBot="1">
      <c r="A294" s="235"/>
      <c r="B294" s="235"/>
      <c r="C294" s="13" t="s">
        <v>182</v>
      </c>
      <c r="D294" s="79"/>
      <c r="E294" s="75"/>
      <c r="F294" s="188"/>
    </row>
    <row r="295" spans="1:6" ht="15.75" customHeight="1" thickBot="1">
      <c r="A295" s="233" t="s">
        <v>119</v>
      </c>
      <c r="B295" s="233" t="s">
        <v>259</v>
      </c>
      <c r="C295" s="54" t="s">
        <v>7</v>
      </c>
      <c r="D295" s="76">
        <v>503</v>
      </c>
      <c r="E295" s="77">
        <v>96.5</v>
      </c>
      <c r="F295" s="186">
        <v>0.19184890656063619</v>
      </c>
    </row>
    <row r="296" spans="1:6" ht="22.5" thickBot="1">
      <c r="A296" s="234"/>
      <c r="B296" s="234"/>
      <c r="C296" s="13" t="s">
        <v>6</v>
      </c>
      <c r="D296" s="79"/>
      <c r="E296" s="75"/>
      <c r="F296" s="188"/>
    </row>
    <row r="297" spans="1:6" ht="15.75" thickBot="1">
      <c r="A297" s="234"/>
      <c r="B297" s="234"/>
      <c r="C297" s="13" t="s">
        <v>34</v>
      </c>
      <c r="D297" s="79"/>
      <c r="E297" s="75"/>
      <c r="F297" s="188"/>
    </row>
    <row r="298" spans="1:6" ht="15.75" thickBot="1">
      <c r="A298" s="234"/>
      <c r="B298" s="234"/>
      <c r="C298" s="13" t="s">
        <v>35</v>
      </c>
      <c r="D298" s="79"/>
      <c r="E298" s="75"/>
      <c r="F298" s="188"/>
    </row>
    <row r="299" spans="1:6" ht="22.5" thickBot="1">
      <c r="A299" s="234"/>
      <c r="B299" s="234"/>
      <c r="C299" s="13" t="s">
        <v>36</v>
      </c>
      <c r="D299" s="79"/>
      <c r="E299" s="75"/>
      <c r="F299" s="188"/>
    </row>
    <row r="300" spans="1:6" ht="22.5" thickBot="1">
      <c r="A300" s="235"/>
      <c r="B300" s="235"/>
      <c r="C300" s="13" t="s">
        <v>182</v>
      </c>
      <c r="D300" s="79">
        <v>503</v>
      </c>
      <c r="E300" s="79">
        <v>96.5</v>
      </c>
      <c r="F300" s="188">
        <v>0.19184890656063619</v>
      </c>
    </row>
    <row r="301" spans="1:6" ht="15.75" customHeight="1" thickBot="1">
      <c r="A301" s="233" t="s">
        <v>122</v>
      </c>
      <c r="B301" s="233" t="s">
        <v>155</v>
      </c>
      <c r="C301" s="54" t="s">
        <v>7</v>
      </c>
      <c r="D301" s="76">
        <v>0</v>
      </c>
      <c r="E301" s="77">
        <v>0</v>
      </c>
      <c r="F301" s="186"/>
    </row>
    <row r="302" spans="1:6" ht="22.5" thickBot="1">
      <c r="A302" s="234"/>
      <c r="B302" s="234"/>
      <c r="C302" s="13" t="s">
        <v>6</v>
      </c>
      <c r="D302" s="79"/>
      <c r="E302" s="75"/>
      <c r="F302" s="188"/>
    </row>
    <row r="303" spans="1:6" ht="15.75" thickBot="1">
      <c r="A303" s="234"/>
      <c r="B303" s="234"/>
      <c r="C303" s="13" t="s">
        <v>34</v>
      </c>
      <c r="D303" s="79"/>
      <c r="E303" s="75"/>
      <c r="F303" s="188"/>
    </row>
    <row r="304" spans="1:6" ht="15.75" thickBot="1">
      <c r="A304" s="234"/>
      <c r="B304" s="234"/>
      <c r="C304" s="13" t="s">
        <v>35</v>
      </c>
      <c r="D304" s="79"/>
      <c r="E304" s="75"/>
      <c r="F304" s="188"/>
    </row>
    <row r="305" spans="1:6" ht="22.5" thickBot="1">
      <c r="A305" s="234"/>
      <c r="B305" s="234"/>
      <c r="C305" s="13" t="s">
        <v>36</v>
      </c>
      <c r="D305" s="79"/>
      <c r="E305" s="75"/>
      <c r="F305" s="188"/>
    </row>
    <row r="306" spans="1:6" ht="22.5" thickBot="1">
      <c r="A306" s="235"/>
      <c r="B306" s="235"/>
      <c r="C306" s="13" t="s">
        <v>182</v>
      </c>
      <c r="D306" s="79"/>
      <c r="E306" s="75"/>
      <c r="F306" s="188"/>
    </row>
    <row r="307" spans="1:6" ht="15.75" customHeight="1" thickBot="1">
      <c r="A307" s="233" t="s">
        <v>123</v>
      </c>
      <c r="B307" s="233" t="s">
        <v>216</v>
      </c>
      <c r="C307" s="54" t="s">
        <v>7</v>
      </c>
      <c r="D307" s="76">
        <v>0</v>
      </c>
      <c r="E307" s="77">
        <v>0</v>
      </c>
      <c r="F307" s="186"/>
    </row>
    <row r="308" spans="1:6" ht="22.5" thickBot="1">
      <c r="A308" s="234"/>
      <c r="B308" s="234"/>
      <c r="C308" s="13" t="s">
        <v>6</v>
      </c>
      <c r="D308" s="79"/>
      <c r="E308" s="75"/>
      <c r="F308" s="188"/>
    </row>
    <row r="309" spans="1:6" ht="15.75" thickBot="1">
      <c r="A309" s="234"/>
      <c r="B309" s="234"/>
      <c r="C309" s="13" t="s">
        <v>34</v>
      </c>
      <c r="D309" s="79"/>
      <c r="E309" s="79"/>
      <c r="F309" s="188"/>
    </row>
    <row r="310" spans="1:6" ht="15.75" thickBot="1">
      <c r="A310" s="234"/>
      <c r="B310" s="234"/>
      <c r="C310" s="13" t="s">
        <v>35</v>
      </c>
      <c r="D310" s="79"/>
      <c r="E310" s="75"/>
      <c r="F310" s="188"/>
    </row>
    <row r="311" spans="1:6" ht="22.5" thickBot="1">
      <c r="A311" s="234"/>
      <c r="B311" s="234"/>
      <c r="C311" s="13" t="s">
        <v>36</v>
      </c>
      <c r="D311" s="79"/>
      <c r="E311" s="75"/>
      <c r="F311" s="188"/>
    </row>
    <row r="312" spans="1:6" ht="22.5" thickBot="1">
      <c r="A312" s="235"/>
      <c r="B312" s="235"/>
      <c r="C312" s="13" t="s">
        <v>182</v>
      </c>
      <c r="D312" s="79"/>
      <c r="E312" s="75"/>
      <c r="F312" s="188"/>
    </row>
    <row r="313" spans="1:6" ht="15.75" customHeight="1" thickBot="1">
      <c r="A313" s="233" t="s">
        <v>178</v>
      </c>
      <c r="B313" s="233" t="s">
        <v>217</v>
      </c>
      <c r="C313" s="54" t="s">
        <v>7</v>
      </c>
      <c r="D313" s="76">
        <v>4695.2</v>
      </c>
      <c r="E313" s="77">
        <v>1173.8</v>
      </c>
      <c r="F313" s="186">
        <v>0.25</v>
      </c>
    </row>
    <row r="314" spans="1:6" ht="22.5" thickBot="1">
      <c r="A314" s="234"/>
      <c r="B314" s="234"/>
      <c r="C314" s="13" t="s">
        <v>6</v>
      </c>
      <c r="D314" s="79"/>
      <c r="E314" s="75"/>
      <c r="F314" s="188"/>
    </row>
    <row r="315" spans="1:6" ht="15.75" thickBot="1">
      <c r="A315" s="234"/>
      <c r="B315" s="234"/>
      <c r="C315" s="13" t="s">
        <v>34</v>
      </c>
      <c r="D315" s="79">
        <v>2347.6</v>
      </c>
      <c r="E315" s="79">
        <v>586.9</v>
      </c>
      <c r="F315" s="188">
        <v>0.25</v>
      </c>
    </row>
    <row r="316" spans="1:6" ht="15.75" thickBot="1">
      <c r="A316" s="234"/>
      <c r="B316" s="234"/>
      <c r="C316" s="13" t="s">
        <v>35</v>
      </c>
      <c r="D316" s="79"/>
      <c r="E316" s="75"/>
      <c r="F316" s="188"/>
    </row>
    <row r="317" spans="1:6" ht="22.5" thickBot="1">
      <c r="A317" s="234"/>
      <c r="B317" s="234"/>
      <c r="C317" s="13" t="s">
        <v>36</v>
      </c>
      <c r="D317" s="79"/>
      <c r="E317" s="75"/>
      <c r="F317" s="188"/>
    </row>
    <row r="318" spans="1:6" ht="22.5" thickBot="1">
      <c r="A318" s="235"/>
      <c r="B318" s="235"/>
      <c r="C318" s="13" t="s">
        <v>182</v>
      </c>
      <c r="D318" s="79">
        <v>2347.6</v>
      </c>
      <c r="E318" s="79">
        <v>586.9</v>
      </c>
      <c r="F318" s="188">
        <v>0.25</v>
      </c>
    </row>
    <row r="319" spans="1:6" ht="15.75" customHeight="1" thickBot="1">
      <c r="A319" s="280" t="s">
        <v>4</v>
      </c>
      <c r="B319" s="280" t="s">
        <v>313</v>
      </c>
      <c r="C319" s="57" t="s">
        <v>7</v>
      </c>
      <c r="D319" s="82">
        <v>1825.6</v>
      </c>
      <c r="E319" s="83">
        <v>500</v>
      </c>
      <c r="F319" s="192">
        <v>0.2738825591586328</v>
      </c>
    </row>
    <row r="320" spans="1:6" ht="22.5" thickBot="1">
      <c r="A320" s="281"/>
      <c r="B320" s="281"/>
      <c r="C320" s="55" t="s">
        <v>6</v>
      </c>
      <c r="D320" s="84">
        <v>0</v>
      </c>
      <c r="E320" s="84">
        <v>0</v>
      </c>
      <c r="F320" s="191"/>
    </row>
    <row r="321" spans="1:6" ht="15.75" thickBot="1">
      <c r="A321" s="281"/>
      <c r="B321" s="281"/>
      <c r="C321" s="55" t="s">
        <v>34</v>
      </c>
      <c r="D321" s="84">
        <v>0</v>
      </c>
      <c r="E321" s="84">
        <v>0</v>
      </c>
      <c r="F321" s="191"/>
    </row>
    <row r="322" spans="1:6" ht="15.75" thickBot="1">
      <c r="A322" s="281"/>
      <c r="B322" s="281"/>
      <c r="C322" s="55" t="s">
        <v>35</v>
      </c>
      <c r="D322" s="84">
        <v>65.599999999999994</v>
      </c>
      <c r="E322" s="84">
        <v>0</v>
      </c>
      <c r="F322" s="191">
        <v>0</v>
      </c>
    </row>
    <row r="323" spans="1:6" ht="22.5" thickBot="1">
      <c r="A323" s="281"/>
      <c r="B323" s="281"/>
      <c r="C323" s="55" t="s">
        <v>36</v>
      </c>
      <c r="D323" s="84">
        <v>0</v>
      </c>
      <c r="E323" s="84">
        <v>0</v>
      </c>
      <c r="F323" s="191"/>
    </row>
    <row r="324" spans="1:6" ht="22.5" thickBot="1">
      <c r="A324" s="282"/>
      <c r="B324" s="282"/>
      <c r="C324" s="56" t="s">
        <v>182</v>
      </c>
      <c r="D324" s="84">
        <v>1760</v>
      </c>
      <c r="E324" s="84">
        <v>500</v>
      </c>
      <c r="F324" s="191">
        <v>0.28409090909090912</v>
      </c>
    </row>
    <row r="325" spans="1:6" ht="15.75" customHeight="1" thickBot="1">
      <c r="A325" s="233" t="s">
        <v>179</v>
      </c>
      <c r="B325" s="233" t="s">
        <v>208</v>
      </c>
      <c r="C325" s="54" t="s">
        <v>7</v>
      </c>
      <c r="D325" s="76">
        <v>960</v>
      </c>
      <c r="E325" s="77">
        <v>500</v>
      </c>
      <c r="F325" s="186">
        <v>0.52083333333333337</v>
      </c>
    </row>
    <row r="326" spans="1:6" ht="22.5" thickBot="1">
      <c r="A326" s="234"/>
      <c r="B326" s="234"/>
      <c r="C326" s="13" t="s">
        <v>6</v>
      </c>
      <c r="D326" s="79"/>
      <c r="E326" s="75"/>
      <c r="F326" s="188"/>
    </row>
    <row r="327" spans="1:6" ht="15.75" thickBot="1">
      <c r="A327" s="234"/>
      <c r="B327" s="234"/>
      <c r="C327" s="13" t="s">
        <v>34</v>
      </c>
      <c r="D327" s="79"/>
      <c r="E327" s="75"/>
      <c r="F327" s="188"/>
    </row>
    <row r="328" spans="1:6" ht="15.75" thickBot="1">
      <c r="A328" s="234"/>
      <c r="B328" s="234"/>
      <c r="C328" s="13" t="s">
        <v>35</v>
      </c>
      <c r="D328" s="79"/>
      <c r="E328" s="75"/>
      <c r="F328" s="188"/>
    </row>
    <row r="329" spans="1:6" ht="22.5" thickBot="1">
      <c r="A329" s="234"/>
      <c r="B329" s="234"/>
      <c r="C329" s="13" t="s">
        <v>36</v>
      </c>
      <c r="D329" s="79"/>
      <c r="E329" s="75"/>
      <c r="F329" s="188"/>
    </row>
    <row r="330" spans="1:6" ht="22.5" thickBot="1">
      <c r="A330" s="235"/>
      <c r="B330" s="235"/>
      <c r="C330" s="13" t="s">
        <v>182</v>
      </c>
      <c r="D330" s="79">
        <v>960</v>
      </c>
      <c r="E330" s="79">
        <v>500</v>
      </c>
      <c r="F330" s="190">
        <v>0.52083333333333337</v>
      </c>
    </row>
    <row r="331" spans="1:6" ht="15.75" customHeight="1" thickBot="1">
      <c r="A331" s="233" t="s">
        <v>126</v>
      </c>
      <c r="B331" s="233" t="s">
        <v>402</v>
      </c>
      <c r="C331" s="54" t="s">
        <v>7</v>
      </c>
      <c r="D331" s="76">
        <v>100</v>
      </c>
      <c r="E331" s="77">
        <v>0</v>
      </c>
      <c r="F331" s="186">
        <v>0</v>
      </c>
    </row>
    <row r="332" spans="1:6" ht="22.5" thickBot="1">
      <c r="A332" s="234"/>
      <c r="B332" s="234"/>
      <c r="C332" s="13" t="s">
        <v>6</v>
      </c>
      <c r="D332" s="79"/>
      <c r="E332" s="75"/>
      <c r="F332" s="188"/>
    </row>
    <row r="333" spans="1:6" ht="15.75" thickBot="1">
      <c r="A333" s="234"/>
      <c r="B333" s="234"/>
      <c r="C333" s="13" t="s">
        <v>34</v>
      </c>
      <c r="D333" s="79"/>
      <c r="E333" s="75"/>
      <c r="F333" s="188"/>
    </row>
    <row r="334" spans="1:6" ht="15.75" thickBot="1">
      <c r="A334" s="234"/>
      <c r="B334" s="234"/>
      <c r="C334" s="13" t="s">
        <v>35</v>
      </c>
      <c r="D334" s="79"/>
      <c r="E334" s="75"/>
      <c r="F334" s="188"/>
    </row>
    <row r="335" spans="1:6" ht="22.5" thickBot="1">
      <c r="A335" s="234"/>
      <c r="B335" s="234"/>
      <c r="C335" s="13" t="s">
        <v>36</v>
      </c>
      <c r="D335" s="79"/>
      <c r="E335" s="75"/>
      <c r="F335" s="188"/>
    </row>
    <row r="336" spans="1:6" ht="22.5" thickBot="1">
      <c r="A336" s="235"/>
      <c r="B336" s="235"/>
      <c r="C336" s="13" t="s">
        <v>182</v>
      </c>
      <c r="D336" s="79">
        <v>100</v>
      </c>
      <c r="E336" s="79">
        <v>0</v>
      </c>
      <c r="F336" s="188">
        <v>0</v>
      </c>
    </row>
    <row r="337" spans="1:6" ht="15.75" customHeight="1" thickBot="1">
      <c r="A337" s="236" t="s">
        <v>180</v>
      </c>
      <c r="B337" s="233" t="s">
        <v>211</v>
      </c>
      <c r="C337" s="54" t="s">
        <v>7</v>
      </c>
      <c r="D337" s="76">
        <v>50</v>
      </c>
      <c r="E337" s="77">
        <v>0</v>
      </c>
      <c r="F337" s="186">
        <v>0</v>
      </c>
    </row>
    <row r="338" spans="1:6" ht="22.5" thickBot="1">
      <c r="A338" s="237"/>
      <c r="B338" s="234"/>
      <c r="C338" s="13" t="s">
        <v>6</v>
      </c>
      <c r="D338" s="79"/>
      <c r="E338" s="75"/>
      <c r="F338" s="188"/>
    </row>
    <row r="339" spans="1:6" ht="15.75" thickBot="1">
      <c r="A339" s="237"/>
      <c r="B339" s="234"/>
      <c r="C339" s="13" t="s">
        <v>34</v>
      </c>
      <c r="D339" s="79"/>
      <c r="E339" s="75"/>
      <c r="F339" s="188"/>
    </row>
    <row r="340" spans="1:6" ht="15.75" thickBot="1">
      <c r="A340" s="237"/>
      <c r="B340" s="234"/>
      <c r="C340" s="13" t="s">
        <v>35</v>
      </c>
      <c r="D340" s="79"/>
      <c r="E340" s="75"/>
      <c r="F340" s="188"/>
    </row>
    <row r="341" spans="1:6" ht="22.5" thickBot="1">
      <c r="A341" s="237"/>
      <c r="B341" s="234"/>
      <c r="C341" s="13" t="s">
        <v>36</v>
      </c>
      <c r="D341" s="79"/>
      <c r="E341" s="75"/>
      <c r="F341" s="188"/>
    </row>
    <row r="342" spans="1:6" ht="22.5" thickBot="1">
      <c r="A342" s="238"/>
      <c r="B342" s="235"/>
      <c r="C342" s="13" t="s">
        <v>182</v>
      </c>
      <c r="D342" s="79">
        <v>50</v>
      </c>
      <c r="E342" s="79">
        <v>0</v>
      </c>
      <c r="F342" s="188">
        <v>0</v>
      </c>
    </row>
    <row r="343" spans="1:6" ht="15.75" customHeight="1" thickBot="1">
      <c r="A343" s="233" t="s">
        <v>127</v>
      </c>
      <c r="B343" s="233" t="s">
        <v>212</v>
      </c>
      <c r="C343" s="54" t="s">
        <v>7</v>
      </c>
      <c r="D343" s="76">
        <v>715.6</v>
      </c>
      <c r="E343" s="77">
        <v>0</v>
      </c>
      <c r="F343" s="186">
        <v>0</v>
      </c>
    </row>
    <row r="344" spans="1:6" ht="22.5" thickBot="1">
      <c r="A344" s="234"/>
      <c r="B344" s="234"/>
      <c r="C344" s="13" t="s">
        <v>6</v>
      </c>
      <c r="D344" s="79"/>
      <c r="E344" s="75"/>
      <c r="F344" s="188"/>
    </row>
    <row r="345" spans="1:6" ht="15.75" thickBot="1">
      <c r="A345" s="234"/>
      <c r="B345" s="234"/>
      <c r="C345" s="13" t="s">
        <v>34</v>
      </c>
      <c r="D345" s="79"/>
      <c r="E345" s="75"/>
      <c r="F345" s="188"/>
    </row>
    <row r="346" spans="1:6" ht="15.75" thickBot="1">
      <c r="A346" s="234"/>
      <c r="B346" s="234"/>
      <c r="C346" s="13" t="s">
        <v>35</v>
      </c>
      <c r="D346" s="48">
        <v>65.599999999999994</v>
      </c>
      <c r="E346" s="48">
        <v>0</v>
      </c>
      <c r="F346" s="188">
        <v>0</v>
      </c>
    </row>
    <row r="347" spans="1:6" ht="22.5" thickBot="1">
      <c r="A347" s="234"/>
      <c r="B347" s="234"/>
      <c r="C347" s="13" t="s">
        <v>36</v>
      </c>
      <c r="D347" s="48"/>
      <c r="E347" s="75"/>
      <c r="F347" s="188"/>
    </row>
    <row r="348" spans="1:6" ht="22.5" thickBot="1">
      <c r="A348" s="235"/>
      <c r="B348" s="235"/>
      <c r="C348" s="13" t="s">
        <v>182</v>
      </c>
      <c r="D348" s="155">
        <v>650</v>
      </c>
      <c r="E348" s="155">
        <v>0</v>
      </c>
      <c r="F348" s="188">
        <v>0</v>
      </c>
    </row>
    <row r="349" spans="1:6" ht="15.75" customHeight="1" thickBot="1">
      <c r="A349" s="233" t="s">
        <v>128</v>
      </c>
      <c r="B349" s="233" t="s">
        <v>157</v>
      </c>
      <c r="C349" s="54" t="s">
        <v>7</v>
      </c>
      <c r="D349" s="76">
        <v>0</v>
      </c>
      <c r="E349" s="77">
        <v>0</v>
      </c>
      <c r="F349" s="186">
        <v>0</v>
      </c>
    </row>
    <row r="350" spans="1:6" ht="22.5" thickBot="1">
      <c r="A350" s="234"/>
      <c r="B350" s="234"/>
      <c r="C350" s="13" t="s">
        <v>6</v>
      </c>
      <c r="D350" s="79"/>
      <c r="E350" s="75"/>
      <c r="F350" s="188"/>
    </row>
    <row r="351" spans="1:6" ht="15.75" thickBot="1">
      <c r="A351" s="234"/>
      <c r="B351" s="234"/>
      <c r="C351" s="13" t="s">
        <v>34</v>
      </c>
      <c r="D351" s="79"/>
      <c r="E351" s="75"/>
      <c r="F351" s="188"/>
    </row>
    <row r="352" spans="1:6" ht="15.75" thickBot="1">
      <c r="A352" s="234"/>
      <c r="B352" s="234"/>
      <c r="C352" s="13" t="s">
        <v>35</v>
      </c>
      <c r="D352" s="79"/>
      <c r="E352" s="75"/>
      <c r="F352" s="188"/>
    </row>
    <row r="353" spans="1:6" ht="22.5" thickBot="1">
      <c r="A353" s="234"/>
      <c r="B353" s="234"/>
      <c r="C353" s="13" t="s">
        <v>36</v>
      </c>
      <c r="D353" s="79"/>
      <c r="E353" s="75"/>
      <c r="F353" s="188"/>
    </row>
    <row r="354" spans="1:6" ht="22.5" thickBot="1">
      <c r="A354" s="235"/>
      <c r="B354" s="235"/>
      <c r="C354" s="13" t="s">
        <v>182</v>
      </c>
      <c r="D354" s="79"/>
      <c r="E354" s="79"/>
      <c r="F354" s="188"/>
    </row>
    <row r="355" spans="1:6" ht="15.75" customHeight="1" thickBot="1">
      <c r="A355" s="233" t="s">
        <v>129</v>
      </c>
      <c r="B355" s="233" t="s">
        <v>210</v>
      </c>
      <c r="C355" s="54" t="s">
        <v>7</v>
      </c>
      <c r="D355" s="76">
        <v>0</v>
      </c>
      <c r="E355" s="77">
        <v>0</v>
      </c>
      <c r="F355" s="186">
        <v>0</v>
      </c>
    </row>
    <row r="356" spans="1:6" ht="22.5" thickBot="1">
      <c r="A356" s="234"/>
      <c r="B356" s="234"/>
      <c r="C356" s="13" t="s">
        <v>6</v>
      </c>
      <c r="D356" s="79"/>
      <c r="E356" s="75"/>
      <c r="F356" s="188"/>
    </row>
    <row r="357" spans="1:6" ht="15.75" thickBot="1">
      <c r="A357" s="234"/>
      <c r="B357" s="234"/>
      <c r="C357" s="13" t="s">
        <v>34</v>
      </c>
      <c r="D357" s="79"/>
      <c r="E357" s="75"/>
      <c r="F357" s="188"/>
    </row>
    <row r="358" spans="1:6" ht="15.75" thickBot="1">
      <c r="A358" s="234"/>
      <c r="B358" s="234"/>
      <c r="C358" s="13" t="s">
        <v>35</v>
      </c>
      <c r="D358" s="79"/>
      <c r="E358" s="75"/>
      <c r="F358" s="188"/>
    </row>
    <row r="359" spans="1:6" ht="22.5" thickBot="1">
      <c r="A359" s="234"/>
      <c r="B359" s="234"/>
      <c r="C359" s="13" t="s">
        <v>36</v>
      </c>
      <c r="D359" s="79"/>
      <c r="E359" s="75"/>
      <c r="F359" s="188"/>
    </row>
    <row r="360" spans="1:6" ht="22.5" thickBot="1">
      <c r="A360" s="235"/>
      <c r="B360" s="235"/>
      <c r="C360" s="13" t="s">
        <v>182</v>
      </c>
      <c r="D360" s="79"/>
      <c r="E360" s="79"/>
      <c r="F360" s="188"/>
    </row>
  </sheetData>
  <mergeCells count="124">
    <mergeCell ref="A169:A174"/>
    <mergeCell ref="B169:B174"/>
    <mergeCell ref="A175:A180"/>
    <mergeCell ref="B175:B180"/>
    <mergeCell ref="A181:A186"/>
    <mergeCell ref="B181:B186"/>
    <mergeCell ref="A259:A264"/>
    <mergeCell ref="B259:B264"/>
    <mergeCell ref="A247:A252"/>
    <mergeCell ref="B247:B252"/>
    <mergeCell ref="A253:A258"/>
    <mergeCell ref="B253:B258"/>
    <mergeCell ref="A235:A240"/>
    <mergeCell ref="B235:B240"/>
    <mergeCell ref="A241:A246"/>
    <mergeCell ref="B241:B246"/>
    <mergeCell ref="A223:A228"/>
    <mergeCell ref="B223:B228"/>
    <mergeCell ref="A229:A234"/>
    <mergeCell ref="B229:B234"/>
    <mergeCell ref="A211:A216"/>
    <mergeCell ref="B211:B216"/>
    <mergeCell ref="A301:A306"/>
    <mergeCell ref="B301:B306"/>
    <mergeCell ref="A307:A312"/>
    <mergeCell ref="B307:B312"/>
    <mergeCell ref="A289:A294"/>
    <mergeCell ref="B289:B294"/>
    <mergeCell ref="A349:A354"/>
    <mergeCell ref="B349:B354"/>
    <mergeCell ref="A355:A360"/>
    <mergeCell ref="B355:B360"/>
    <mergeCell ref="B337:B342"/>
    <mergeCell ref="A337:A342"/>
    <mergeCell ref="A319:A324"/>
    <mergeCell ref="B319:B324"/>
    <mergeCell ref="A325:A330"/>
    <mergeCell ref="B325:B330"/>
    <mergeCell ref="A313:A318"/>
    <mergeCell ref="B313:B318"/>
    <mergeCell ref="A331:A336"/>
    <mergeCell ref="B331:B336"/>
    <mergeCell ref="A343:A348"/>
    <mergeCell ref="B343:B348"/>
    <mergeCell ref="A295:A300"/>
    <mergeCell ref="B295:B300"/>
    <mergeCell ref="A277:A282"/>
    <mergeCell ref="B277:B282"/>
    <mergeCell ref="A283:A288"/>
    <mergeCell ref="B283:B288"/>
    <mergeCell ref="A265:A270"/>
    <mergeCell ref="B265:B270"/>
    <mergeCell ref="A271:A276"/>
    <mergeCell ref="B271:B276"/>
    <mergeCell ref="A217:A222"/>
    <mergeCell ref="B217:B222"/>
    <mergeCell ref="A199:A204"/>
    <mergeCell ref="B199:B204"/>
    <mergeCell ref="A205:A210"/>
    <mergeCell ref="B205:B210"/>
    <mergeCell ref="A187:A192"/>
    <mergeCell ref="B187:B192"/>
    <mergeCell ref="A193:A198"/>
    <mergeCell ref="B193:B198"/>
    <mergeCell ref="A157:A162"/>
    <mergeCell ref="B157:B162"/>
    <mergeCell ref="A163:A168"/>
    <mergeCell ref="B163:B168"/>
    <mergeCell ref="A145:A150"/>
    <mergeCell ref="B145:B150"/>
    <mergeCell ref="A151:A156"/>
    <mergeCell ref="B151:B156"/>
    <mergeCell ref="A133:A138"/>
    <mergeCell ref="B133:B138"/>
    <mergeCell ref="A139:A144"/>
    <mergeCell ref="B139:B144"/>
    <mergeCell ref="A121:A126"/>
    <mergeCell ref="B121:B126"/>
    <mergeCell ref="A127:A132"/>
    <mergeCell ref="B127:B132"/>
    <mergeCell ref="A109:A114"/>
    <mergeCell ref="B109:B114"/>
    <mergeCell ref="A115:A120"/>
    <mergeCell ref="B115:B120"/>
    <mergeCell ref="A97:A102"/>
    <mergeCell ref="B97:B102"/>
    <mergeCell ref="A103:A108"/>
    <mergeCell ref="B103:B108"/>
    <mergeCell ref="A85:A90"/>
    <mergeCell ref="B85:B90"/>
    <mergeCell ref="A91:A96"/>
    <mergeCell ref="B91:B96"/>
    <mergeCell ref="A73:A78"/>
    <mergeCell ref="B73:B78"/>
    <mergeCell ref="A79:A84"/>
    <mergeCell ref="B79:B84"/>
    <mergeCell ref="A66:C66"/>
    <mergeCell ref="A67:A72"/>
    <mergeCell ref="B67:B72"/>
    <mergeCell ref="B60:B65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A60:A65"/>
    <mergeCell ref="E2:F2"/>
    <mergeCell ref="D3:F3"/>
    <mergeCell ref="A6:F6"/>
    <mergeCell ref="D8:F8"/>
    <mergeCell ref="A8:A9"/>
    <mergeCell ref="B8:B9"/>
    <mergeCell ref="C8:C9"/>
    <mergeCell ref="A11:B16"/>
    <mergeCell ref="B54:B59"/>
    <mergeCell ref="A17:C17"/>
  </mergeCells>
  <pageMargins left="0.31496062992125984" right="0.31496062992125984" top="0.35433070866141736" bottom="0.15748031496062992" header="0.31496062992125984" footer="0.31496062992125984"/>
  <pageSetup paperSize="9" scale="90" orientation="portrait" verticalDpi="0" r:id="rId1"/>
  <rowBreaks count="8" manualBreakCount="8">
    <brk id="41" max="16383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72"/>
  <sheetViews>
    <sheetView view="pageBreakPreview" topLeftCell="A58" zoomScale="90" zoomScaleNormal="100" zoomScaleSheetLayoutView="90" workbookViewId="0">
      <selection activeCell="B78" sqref="B78"/>
    </sheetView>
  </sheetViews>
  <sheetFormatPr defaultRowHeight="15" outlineLevelRow="1"/>
  <cols>
    <col min="1" max="1" width="47.5703125" style="1" customWidth="1"/>
    <col min="2" max="2" width="91.42578125" customWidth="1"/>
  </cols>
  <sheetData>
    <row r="1" spans="1:5" ht="9" customHeight="1"/>
    <row r="2" spans="1:5" ht="15" customHeight="1">
      <c r="A2" s="296" t="s">
        <v>42</v>
      </c>
      <c r="B2" s="296"/>
      <c r="C2" s="93"/>
      <c r="D2" s="93"/>
      <c r="E2" s="93"/>
    </row>
    <row r="3" spans="1:5" ht="32.25" customHeight="1">
      <c r="A3" s="306" t="s">
        <v>439</v>
      </c>
      <c r="B3" s="306"/>
      <c r="D3" s="177"/>
    </row>
    <row r="4" spans="1:5" ht="15" customHeight="1">
      <c r="A4" s="297" t="s">
        <v>457</v>
      </c>
      <c r="B4" s="297"/>
      <c r="C4" s="94"/>
      <c r="D4" s="94"/>
      <c r="E4" s="94"/>
    </row>
    <row r="5" spans="1:5" ht="9" customHeight="1" thickBot="1">
      <c r="D5" s="14"/>
    </row>
    <row r="6" spans="1:5" ht="39" customHeight="1">
      <c r="A6" s="300" t="s">
        <v>440</v>
      </c>
      <c r="B6" s="301"/>
    </row>
    <row r="7" spans="1:5" ht="11.25" customHeight="1">
      <c r="A7" s="302"/>
      <c r="B7" s="303"/>
    </row>
    <row r="8" spans="1:5" ht="25.5" customHeight="1" thickBot="1">
      <c r="A8" s="304" t="s">
        <v>441</v>
      </c>
      <c r="B8" s="305"/>
    </row>
    <row r="9" spans="1:5" ht="22.5" customHeight="1" thickBot="1">
      <c r="A9" s="298" t="s">
        <v>40</v>
      </c>
      <c r="B9" s="299"/>
    </row>
    <row r="10" spans="1:5" ht="31.5" customHeight="1" thickBot="1">
      <c r="A10" s="293" t="s">
        <v>406</v>
      </c>
      <c r="B10" s="294"/>
    </row>
    <row r="11" spans="1:5" ht="39" customHeight="1" thickBot="1">
      <c r="A11" s="194" t="s">
        <v>442</v>
      </c>
      <c r="B11" s="195" t="s">
        <v>458</v>
      </c>
    </row>
    <row r="12" spans="1:5" ht="39" customHeight="1" thickBot="1">
      <c r="A12" s="196" t="s">
        <v>443</v>
      </c>
      <c r="B12" s="195" t="s">
        <v>458</v>
      </c>
    </row>
    <row r="13" spans="1:5" ht="39" customHeight="1" thickBot="1">
      <c r="A13" s="194" t="s">
        <v>444</v>
      </c>
      <c r="B13" s="197" t="s">
        <v>462</v>
      </c>
    </row>
    <row r="14" spans="1:5" ht="30.75" hidden="1" customHeight="1" outlineLevel="1" thickBot="1">
      <c r="A14" s="194" t="s">
        <v>445</v>
      </c>
      <c r="B14" s="197" t="s">
        <v>297</v>
      </c>
    </row>
    <row r="15" spans="1:5" ht="41.25" hidden="1" customHeight="1" outlineLevel="1" thickBot="1">
      <c r="A15" s="194" t="s">
        <v>446</v>
      </c>
      <c r="B15" s="197" t="s">
        <v>459</v>
      </c>
    </row>
    <row r="16" spans="1:5" ht="30" customHeight="1" collapsed="1" thickBot="1">
      <c r="A16" s="293" t="s">
        <v>447</v>
      </c>
      <c r="B16" s="294"/>
    </row>
    <row r="17" spans="1:2" ht="46.5" customHeight="1" thickBot="1">
      <c r="A17" s="198" t="s">
        <v>448</v>
      </c>
      <c r="B17" s="199" t="s">
        <v>459</v>
      </c>
    </row>
    <row r="18" spans="1:2" ht="37.5" customHeight="1" thickBot="1">
      <c r="A18" s="293" t="s">
        <v>449</v>
      </c>
      <c r="B18" s="294"/>
    </row>
    <row r="19" spans="1:2" ht="45.75" customHeight="1" thickBot="1">
      <c r="A19" s="196" t="s">
        <v>450</v>
      </c>
      <c r="B19" s="197" t="s">
        <v>460</v>
      </c>
    </row>
    <row r="20" spans="1:2" ht="37.5" customHeight="1" thickBot="1">
      <c r="A20" s="298" t="s">
        <v>41</v>
      </c>
      <c r="B20" s="299"/>
    </row>
    <row r="21" spans="1:2" ht="37.5" customHeight="1" thickBot="1">
      <c r="A21" s="293" t="s">
        <v>264</v>
      </c>
      <c r="B21" s="294"/>
    </row>
    <row r="22" spans="1:2" ht="39" customHeight="1" thickBot="1">
      <c r="A22" s="196" t="s">
        <v>260</v>
      </c>
      <c r="B22" s="96" t="s">
        <v>464</v>
      </c>
    </row>
    <row r="23" spans="1:2" ht="39.75" customHeight="1" thickBot="1">
      <c r="A23" s="196" t="s">
        <v>261</v>
      </c>
      <c r="B23" s="96" t="s">
        <v>463</v>
      </c>
    </row>
    <row r="24" spans="1:2" ht="33" customHeight="1" thickBot="1">
      <c r="A24" s="196" t="s">
        <v>262</v>
      </c>
      <c r="B24" s="96" t="s">
        <v>464</v>
      </c>
    </row>
    <row r="25" spans="1:2" ht="34.5" customHeight="1" thickBot="1">
      <c r="A25" s="196" t="s">
        <v>461</v>
      </c>
      <c r="B25" s="195" t="s">
        <v>465</v>
      </c>
    </row>
    <row r="26" spans="1:2" ht="37.5" customHeight="1" thickBot="1">
      <c r="A26" s="196" t="s">
        <v>263</v>
      </c>
      <c r="B26" s="96" t="s">
        <v>464</v>
      </c>
    </row>
    <row r="27" spans="1:2" ht="36.75" customHeight="1" thickBot="1">
      <c r="A27" s="293" t="s">
        <v>265</v>
      </c>
      <c r="B27" s="294"/>
    </row>
    <row r="28" spans="1:2" ht="40.5" customHeight="1" thickBot="1">
      <c r="A28" s="194" t="s">
        <v>451</v>
      </c>
      <c r="B28" s="198" t="s">
        <v>452</v>
      </c>
    </row>
    <row r="29" spans="1:2" ht="43.5" customHeight="1" thickBot="1">
      <c r="A29" s="196" t="s">
        <v>453</v>
      </c>
      <c r="B29" s="198" t="s">
        <v>454</v>
      </c>
    </row>
    <row r="30" spans="1:2" ht="38.25" customHeight="1" thickBot="1">
      <c r="A30" s="196" t="s">
        <v>455</v>
      </c>
      <c r="B30" s="96" t="s">
        <v>464</v>
      </c>
    </row>
    <row r="31" spans="1:2" ht="28.5" customHeight="1" thickBot="1">
      <c r="A31" s="196" t="s">
        <v>266</v>
      </c>
      <c r="B31" s="96" t="s">
        <v>464</v>
      </c>
    </row>
    <row r="32" spans="1:2" ht="38.25" customHeight="1" thickBot="1">
      <c r="A32" s="196" t="s">
        <v>267</v>
      </c>
      <c r="B32" s="195" t="s">
        <v>466</v>
      </c>
    </row>
    <row r="33" spans="1:2" ht="48.75" customHeight="1" thickBot="1">
      <c r="A33" s="293" t="s">
        <v>268</v>
      </c>
      <c r="B33" s="294"/>
    </row>
    <row r="34" spans="1:2" ht="38.25" customHeight="1" thickBot="1">
      <c r="A34" s="196" t="s">
        <v>269</v>
      </c>
      <c r="B34" s="195" t="s">
        <v>467</v>
      </c>
    </row>
    <row r="35" spans="1:2" ht="40.5" customHeight="1" thickBot="1">
      <c r="A35" s="196" t="s">
        <v>270</v>
      </c>
      <c r="B35" s="96" t="s">
        <v>464</v>
      </c>
    </row>
    <row r="36" spans="1:2" ht="56.25" customHeight="1" thickBot="1">
      <c r="A36" s="196" t="s">
        <v>271</v>
      </c>
      <c r="B36" s="96" t="s">
        <v>464</v>
      </c>
    </row>
    <row r="37" spans="1:2" ht="31.5" customHeight="1" thickBot="1">
      <c r="A37" s="196" t="s">
        <v>290</v>
      </c>
      <c r="B37" s="96" t="s">
        <v>464</v>
      </c>
    </row>
    <row r="38" spans="1:2" ht="81.75" customHeight="1" thickBot="1">
      <c r="A38" s="196" t="s">
        <v>272</v>
      </c>
      <c r="B38" s="96" t="s">
        <v>464</v>
      </c>
    </row>
    <row r="39" spans="1:2" ht="87.75" customHeight="1" thickBot="1">
      <c r="A39" s="200" t="s">
        <v>468</v>
      </c>
      <c r="B39" s="195" t="s">
        <v>459</v>
      </c>
    </row>
    <row r="40" spans="1:2" ht="39.75" customHeight="1" thickBot="1">
      <c r="A40" s="200" t="s">
        <v>469</v>
      </c>
      <c r="B40" s="195" t="s">
        <v>459</v>
      </c>
    </row>
    <row r="41" spans="1:2" ht="31.5" customHeight="1" thickBot="1">
      <c r="A41" s="196" t="s">
        <v>470</v>
      </c>
      <c r="B41" s="195" t="s">
        <v>291</v>
      </c>
    </row>
    <row r="42" spans="1:2" ht="37.5" customHeight="1" thickBot="1">
      <c r="A42" s="196" t="s">
        <v>471</v>
      </c>
      <c r="B42" s="96" t="s">
        <v>464</v>
      </c>
    </row>
    <row r="43" spans="1:2" ht="52.5" customHeight="1" thickBot="1">
      <c r="A43" s="196" t="s">
        <v>472</v>
      </c>
      <c r="B43" s="195" t="s">
        <v>202</v>
      </c>
    </row>
    <row r="44" spans="1:2" ht="32.25" customHeight="1" thickBot="1">
      <c r="A44" s="196" t="s">
        <v>473</v>
      </c>
      <c r="B44" s="195" t="s">
        <v>292</v>
      </c>
    </row>
    <row r="45" spans="1:2" ht="33.75" customHeight="1" thickBot="1">
      <c r="A45" s="196" t="s">
        <v>474</v>
      </c>
      <c r="B45" s="195" t="s">
        <v>293</v>
      </c>
    </row>
    <row r="46" spans="1:2" ht="47.25" customHeight="1" thickBot="1">
      <c r="A46" s="196" t="s">
        <v>475</v>
      </c>
      <c r="B46" s="195" t="s">
        <v>295</v>
      </c>
    </row>
    <row r="47" spans="1:2" ht="34.5" customHeight="1" thickBot="1">
      <c r="A47" s="196" t="s">
        <v>476</v>
      </c>
      <c r="B47" s="195" t="s">
        <v>294</v>
      </c>
    </row>
    <row r="48" spans="1:2" ht="48.75" customHeight="1" thickBot="1">
      <c r="A48" s="196" t="s">
        <v>477</v>
      </c>
      <c r="B48" s="195" t="s">
        <v>479</v>
      </c>
    </row>
    <row r="49" spans="1:2" ht="37.5" customHeight="1" thickBot="1">
      <c r="A49" s="196" t="s">
        <v>478</v>
      </c>
      <c r="B49" s="195" t="s">
        <v>456</v>
      </c>
    </row>
    <row r="50" spans="1:2" ht="42" customHeight="1" thickBot="1">
      <c r="A50" s="196" t="s">
        <v>483</v>
      </c>
      <c r="B50" s="195" t="s">
        <v>480</v>
      </c>
    </row>
    <row r="51" spans="1:2" ht="87" customHeight="1" thickBot="1">
      <c r="A51" s="200" t="s">
        <v>484</v>
      </c>
      <c r="B51" s="195" t="s">
        <v>487</v>
      </c>
    </row>
    <row r="52" spans="1:2" ht="82.5" customHeight="1" thickBot="1">
      <c r="A52" s="200" t="s">
        <v>485</v>
      </c>
      <c r="B52" s="195" t="s">
        <v>481</v>
      </c>
    </row>
    <row r="53" spans="1:2" ht="36" customHeight="1" thickBot="1">
      <c r="A53" s="196" t="s">
        <v>486</v>
      </c>
      <c r="B53" s="195" t="s">
        <v>482</v>
      </c>
    </row>
    <row r="54" spans="1:2" ht="34.5" customHeight="1" thickBot="1">
      <c r="A54" s="293" t="s">
        <v>273</v>
      </c>
      <c r="B54" s="294"/>
    </row>
    <row r="55" spans="1:2" ht="35.25" customHeight="1" thickBot="1">
      <c r="A55" s="196" t="s">
        <v>274</v>
      </c>
      <c r="B55" s="195" t="s">
        <v>304</v>
      </c>
    </row>
    <row r="56" spans="1:2" ht="36" customHeight="1" thickBot="1">
      <c r="A56" s="196" t="s">
        <v>275</v>
      </c>
      <c r="B56" s="195" t="s">
        <v>482</v>
      </c>
    </row>
    <row r="57" spans="1:2" ht="36" customHeight="1" thickBot="1">
      <c r="A57" s="196" t="s">
        <v>276</v>
      </c>
      <c r="B57" s="195" t="s">
        <v>305</v>
      </c>
    </row>
    <row r="58" spans="1:2" ht="32.25" customHeight="1" thickBot="1">
      <c r="A58" s="196" t="s">
        <v>277</v>
      </c>
      <c r="B58" s="195" t="s">
        <v>482</v>
      </c>
    </row>
    <row r="59" spans="1:2" ht="38.25" customHeight="1" thickBot="1">
      <c r="A59" s="196" t="s">
        <v>278</v>
      </c>
      <c r="B59" s="195" t="s">
        <v>298</v>
      </c>
    </row>
    <row r="60" spans="1:2" ht="32.25" customHeight="1" thickBot="1">
      <c r="A60" s="196" t="s">
        <v>279</v>
      </c>
      <c r="B60" s="195" t="s">
        <v>482</v>
      </c>
    </row>
    <row r="61" spans="1:2" ht="81.75" customHeight="1" thickBot="1">
      <c r="A61" s="196" t="s">
        <v>280</v>
      </c>
      <c r="B61" s="195" t="s">
        <v>299</v>
      </c>
    </row>
    <row r="62" spans="1:2" ht="84.75" customHeight="1" thickBot="1">
      <c r="A62" s="196" t="s">
        <v>281</v>
      </c>
      <c r="B62" s="195" t="s">
        <v>300</v>
      </c>
    </row>
    <row r="63" spans="1:2" ht="38.25" customHeight="1" thickBot="1">
      <c r="A63" s="293" t="s">
        <v>314</v>
      </c>
      <c r="B63" s="294"/>
    </row>
    <row r="64" spans="1:2" ht="42.75" customHeight="1" thickBot="1">
      <c r="A64" s="196" t="s">
        <v>282</v>
      </c>
      <c r="B64" s="195" t="s">
        <v>301</v>
      </c>
    </row>
    <row r="65" spans="1:2" ht="39.75" customHeight="1" thickBot="1">
      <c r="A65" s="196" t="s">
        <v>283</v>
      </c>
      <c r="B65" s="195" t="s">
        <v>301</v>
      </c>
    </row>
    <row r="66" spans="1:2" ht="38.25" customHeight="1" thickBot="1">
      <c r="A66" s="196" t="s">
        <v>284</v>
      </c>
      <c r="B66" s="195" t="s">
        <v>302</v>
      </c>
    </row>
    <row r="67" spans="1:2" ht="51" customHeight="1" thickBot="1">
      <c r="A67" s="196" t="s">
        <v>285</v>
      </c>
      <c r="B67" s="96" t="s">
        <v>464</v>
      </c>
    </row>
    <row r="68" spans="1:2" ht="35.25" customHeight="1" thickBot="1">
      <c r="A68" s="196" t="s">
        <v>286</v>
      </c>
      <c r="B68" s="195" t="s">
        <v>482</v>
      </c>
    </row>
    <row r="69" spans="1:2" ht="34.5" customHeight="1" thickBot="1">
      <c r="A69" s="196" t="s">
        <v>287</v>
      </c>
      <c r="B69" s="195" t="s">
        <v>482</v>
      </c>
    </row>
    <row r="70" spans="1:2" ht="34.5" customHeight="1"/>
    <row r="71" spans="1:2" ht="42" customHeight="1">
      <c r="A71" s="295" t="s">
        <v>492</v>
      </c>
      <c r="B71" s="295"/>
    </row>
    <row r="72" spans="1:2" ht="15.75">
      <c r="A72" s="295" t="s">
        <v>303</v>
      </c>
      <c r="B72" s="295"/>
    </row>
  </sheetData>
  <mergeCells count="18">
    <mergeCell ref="A71:B71"/>
    <mergeCell ref="A72:B72"/>
    <mergeCell ref="A2:B2"/>
    <mergeCell ref="A4:B4"/>
    <mergeCell ref="A10:B10"/>
    <mergeCell ref="A9:B9"/>
    <mergeCell ref="A6:B6"/>
    <mergeCell ref="A7:B7"/>
    <mergeCell ref="A8:B8"/>
    <mergeCell ref="A3:B3"/>
    <mergeCell ref="A16:B16"/>
    <mergeCell ref="A18:B18"/>
    <mergeCell ref="A20:B20"/>
    <mergeCell ref="A21:B21"/>
    <mergeCell ref="A27:B27"/>
    <mergeCell ref="A33:B33"/>
    <mergeCell ref="A54:B54"/>
    <mergeCell ref="A63:B6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мун.программы</vt:lpstr>
      <vt:lpstr>3.Свед-я о показ-лях мун.пр</vt:lpstr>
      <vt:lpstr>4.План реал.мун.прогр</vt:lpstr>
      <vt:lpstr>5.Оп.отч.испол.пл.реал.МП_МОЙ</vt:lpstr>
      <vt:lpstr>пояс.зап. к опер.отчету</vt:lpstr>
      <vt:lpstr>'4.План реал.мун.прогр'!Область_печати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2023-05-11T07:56:38Z</dcterms:modified>
</cp:coreProperties>
</file>