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1'!$6:$7</definedName>
    <definedName name="_xlnm.Print_Area" localSheetId="0">'Приложение 1'!$A$1:$F$178</definedName>
    <definedName name="_xlnm.Print_Area" localSheetId="1">'Приложение 2'!$A$1:$D$103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161" authorId="0">
      <text>
        <r>
          <rPr>
            <b/>
            <sz val="8"/>
            <rFont val="Tahoma"/>
            <family val="2"/>
          </rPr>
          <t>квр 242,244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<sst xmlns="http://schemas.openxmlformats.org/spreadsheetml/2006/main" count="710" uniqueCount="411">
  <si>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</si>
  <si>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</si>
  <si>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</si>
  <si>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</si>
  <si>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</si>
  <si>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</si>
  <si>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</si>
  <si>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</si>
  <si>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</si>
  <si>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</si>
  <si>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</si>
  <si>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</si>
  <si>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</si>
  <si>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</si>
  <si>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</si>
  <si>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</si>
  <si>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</si>
  <si>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</si>
  <si>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</si>
  <si>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</si>
  <si>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</si>
  <si>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</si>
  <si>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</si>
  <si>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</si>
  <si>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</si>
  <si>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</si>
  <si>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</si>
  <si>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</si>
  <si>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</si>
  <si>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</si>
  <si>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</si>
  <si>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</si>
  <si>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</si>
  <si>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</si>
  <si>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</si>
  <si>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</si>
  <si>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</si>
  <si>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</si>
  <si>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</si>
  <si>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</si>
  <si>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</si>
  <si>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</si>
  <si>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</si>
  <si>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</si>
  <si>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</si>
  <si>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</si>
  <si>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</si>
  <si>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</si>
  <si>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</si>
  <si>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</si>
  <si>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</si>
  <si>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</si>
  <si>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</si>
  <si>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</si>
  <si>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</si>
  <si>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</si>
  <si>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</si>
  <si>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</si>
  <si>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</si>
  <si>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</si>
  <si>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</si>
  <si>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</si>
  <si>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</si>
  <si>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</si>
  <si>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</si>
  <si>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</si>
  <si>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</si>
  <si>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</si>
  <si>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</si>
  <si>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</si>
  <si>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</si>
  <si>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</si>
  <si>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</si>
  <si>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</si>
  <si>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</si>
  <si>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</si>
  <si>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</si>
  <si>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</si>
  <si>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</si>
  <si>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</si>
  <si>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</si>
  <si>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</si>
  <si>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</si>
  <si>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</si>
  <si>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</si>
  <si>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</si>
  <si>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</si>
  <si>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</si>
  <si>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</si>
  <si>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</si>
  <si>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</si>
  <si>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</si>
  <si>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</si>
  <si>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</si>
  <si>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</si>
  <si>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</si>
  <si>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</si>
  <si>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</si>
  <si>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</si>
  <si>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</si>
  <si>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</si>
  <si>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</si>
  <si>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</si>
  <si>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</si>
  <si>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</si>
  <si>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</si>
  <si>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</si>
  <si>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</si>
  <si>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</si>
  <si>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</si>
  <si>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</si>
  <si>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</si>
  <si>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</si>
  <si>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</si>
  <si>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</si>
  <si>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</si>
  <si>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</si>
  <si>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</si>
  <si>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</si>
  <si>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</si>
  <si>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</si>
  <si>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</si>
  <si>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</si>
  <si>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</si>
  <si>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</si>
  <si>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</si>
  <si>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</si>
  <si>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</si>
  <si>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</si>
  <si>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</si>
  <si>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</si>
  <si>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</si>
  <si>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</si>
  <si>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</si>
  <si>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</si>
  <si>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</si>
  <si>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</si>
  <si>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</si>
  <si>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</si>
  <si>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</si>
  <si>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</si>
  <si>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</si>
  <si>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</si>
  <si>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</si>
  <si>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</si>
  <si>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</si>
  <si>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</si>
  <si>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</si>
  <si>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</si>
  <si>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</si>
  <si>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</si>
  <si>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</si>
  <si>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</si>
  <si>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</si>
  <si>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</si>
  <si>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</si>
  <si>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</si>
  <si>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</si>
  <si>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</si>
  <si>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</si>
  <si>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</si>
  <si>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</si>
  <si>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</si>
  <si>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</si>
  <si>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</si>
  <si>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</si>
  <si>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</si>
  <si>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</si>
  <si>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</si>
  <si>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</si>
  <si>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</si>
  <si>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</si>
  <si>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</si>
  <si>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</si>
  <si>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</si>
  <si>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</si>
  <si>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</si>
  <si>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</si>
  <si>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</si>
  <si>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</si>
  <si>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</si>
  <si>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</si>
  <si>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</si>
  <si>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</si>
  <si>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</si>
  <si>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</si>
  <si>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</si>
  <si>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</si>
  <si>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</si>
  <si>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</si>
  <si>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</si>
  <si>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</si>
  <si>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</si>
  <si>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</si>
  <si>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</si>
  <si>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</si>
  <si>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</si>
  <si>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</si>
  <si>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</si>
  <si>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</si>
  <si>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</si>
  <si>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</si>
  <si>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</si>
  <si>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</si>
  <si>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</si>
  <si>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</si>
  <si>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Доходы от использования имущества, находящегося в государственной и муниципальной собственности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</si>
  <si>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</si>
  <si>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</si>
  <si>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</si>
  <si>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</si>
  <si>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</si>
  <si>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</si>
  <si>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</si>
  <si>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</si>
  <si>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</si>
  <si>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</si>
  <si>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</si>
  <si>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</si>
  <si>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</si>
  <si>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</si>
  <si>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</si>
  <si>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</si>
  <si>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</si>
  <si>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</si>
  <si>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</si>
  <si>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</si>
  <si>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</si>
  <si>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</si>
  <si>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</si>
  <si>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</si>
  <si>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</si>
  <si>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</si>
  <si>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</si>
  <si>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</si>
  <si>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</si>
  <si>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</si>
  <si>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</si>
  <si>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</si>
  <si>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</si>
  <si>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</si>
  <si>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</si>
  <si>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</si>
  <si>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</si>
  <si>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</si>
  <si>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</si>
  <si>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</si>
  <si>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на территории  МО Войсковицкое сельское поселение Гатчинского муниципального района Ленинградской области </t>
  </si>
  <si>
    <t>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</si>
  <si>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Создание организационных, информационных, финансовых условий для развития муниципальной службы,Повышение эффективности деятельности муниципальных служащих,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</si>
  <si>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-</t>
  </si>
  <si>
    <t>9. Закупки продукции для муниципальных нужд</t>
  </si>
  <si>
    <t>0</t>
  </si>
  <si>
    <t>Налоги на товары, работы, услуги, реализуемые на территории Российской Федерации</t>
  </si>
  <si>
    <t>Закупки для муниципальных нужд за счет средств местного бюджета с осуществлением закупок в соответствии с Федеральным законом 44-ФЗ</t>
  </si>
  <si>
    <t>10.10.</t>
  </si>
  <si>
    <t>Сумма начисленных льгот по оплате жилищно-коммунальных услуг</t>
  </si>
  <si>
    <t>Мероприятия в области информационно-коммуникационных технологий и связи</t>
  </si>
  <si>
    <t>Мероприятия по землеустройству и землепользованию</t>
  </si>
  <si>
    <t xml:space="preserve">Проведение мероприятий по гражданской обороне 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</si>
  <si>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</si>
  <si>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</si>
  <si>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 xml:space="preserve">Профилактика терроризма и экстремизма </t>
  </si>
  <si>
    <t>Содержание муниципального жилищного фонда, в том числе капитальный ремонт муниципального жилищного фонда</t>
  </si>
  <si>
    <t xml:space="preserve">Мероприятия в области жилищного хозяйства  </t>
  </si>
  <si>
    <t xml:space="preserve">Мероприятия в области коммунального хозяйства </t>
  </si>
  <si>
    <t xml:space="preserve">Проведение мероприятий по организации уличного освещения </t>
  </si>
  <si>
    <t>Строительство и  содержание автомобильных дорог и инженерных сооружений на них в границах муниципального образования</t>
  </si>
  <si>
    <t>Проведение мероприятий по озеленению территории поселения</t>
  </si>
  <si>
    <t xml:space="preserve">Мероприятия по организации и содержанию мест захоронений </t>
  </si>
  <si>
    <t>Прочие мероприятия по благоустройству территории поселения</t>
  </si>
  <si>
    <t>Проведение мероприятий по обеспечению безопасности дорожного движения</t>
  </si>
  <si>
    <t>Капитальный ремонт и ремонт автомобильных дорог общего пользования местного значения</t>
  </si>
  <si>
    <t>Проведение мероприятий в области спорта и физической культуры</t>
  </si>
  <si>
    <t xml:space="preserve">Создание условий для экономического развития  и экономической привлекательности территории Войсковицкого сельского поселения </t>
  </si>
  <si>
    <t xml:space="preserve">Обеспечение безопасной среды жизнедеятельности на территории Войсковицкого сельского поселения </t>
  </si>
  <si>
    <t xml:space="preserve">Мероприятия по обучению населения способам защиты при возникновении ситуаций, угрожающих жизни и безопасности  на территории Войсковицкого сельского поселения,
- профилактике терроризма и экстремизма на территории муниципального образования.
</t>
  </si>
  <si>
    <t>Обеспечение  содержания жилищно-коммунального хозяйства и благоустройство территории МО. Повышение качества дорог общего пользования местного значения в МО</t>
  </si>
  <si>
    <t xml:space="preserve">Мероприятия пор развитию благоустройства территории, транспортной инфраструктуры и муниципального жилого фонда, включая придомовые территории;
увеличению протяженности дорог общего пользования местного значения с твердым асфальтовым покрытием и благоустройство дворовых территорий многоквартирных домов, проездов к дворовым территориям многоквартирных домов населенных пунктов Войсковицкого сельского поселения;
по обустройству автомобильных дорог общего пользования местного значения в целях повышения безопасности дорожного движения
</t>
  </si>
  <si>
    <t xml:space="preserve">Мероприятия по увеличению доли населения, регулярно занимающегося физической культурой и спортом; 
увеличению количества спортивно-массовых мероприятий, проводимых среди различных категорий и групп населения;
 увеличению количества зрителей, посетивших спортивно-массовые мероприятия
увеличению количества реализуемых мероприятий в молодежной среде;
 содействию молодежи в решении проблем занятости,
сокращению негативных (общественно опасных) проявлений в молодежной среде, таких, как: преступность, наркомания, алкоголизм, экстремизм.
</t>
  </si>
  <si>
    <t>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</si>
  <si>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</si>
  <si>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1/2</t>
  </si>
  <si>
    <t>Мероприятия в области строительства,архитектуры и градостроительства</t>
  </si>
  <si>
    <t>Создание комфортных условий жизнедеятельности в сельской местности</t>
  </si>
  <si>
    <t xml:space="preserve"> муниципального образования Войсковицкое сельское поселение Гатчинского муниципального района Ленинградской области</t>
  </si>
  <si>
    <t>Мероприятия по обеспечению бесперебойного функционирования информационных систем;
землеустройству и землепользованию на территории Войсковицкого сельского поселения</t>
  </si>
  <si>
    <t xml:space="preserve">8. Бюджет муниципального образования  Войсковицкое сельское поселение   </t>
  </si>
  <si>
    <r>
      <t xml:space="preserve">                                      2. Труд и заработная плата      (</t>
    </r>
    <r>
      <rPr>
        <b/>
        <sz val="10"/>
        <rFont val="Times New Roman"/>
        <family val="1"/>
      </rPr>
      <t>по крупным и средним организациям</t>
    </r>
    <r>
      <rPr>
        <b/>
        <sz val="12"/>
        <rFont val="Times New Roman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</si>
  <si>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"/>
        <family val="1"/>
      </rPr>
      <t>по крупным и средним организациям)</t>
    </r>
  </si>
  <si>
    <r>
      <t xml:space="preserve">                                      4. Сельское хозяйство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</si>
  <si>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</si>
  <si>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"/>
        <family val="1"/>
      </rPr>
      <t>(по крупным и средним организациям)</t>
    </r>
  </si>
  <si>
    <r>
      <t>тыс. м</t>
    </r>
    <r>
      <rPr>
        <vertAlign val="superscript"/>
        <sz val="10"/>
        <rFont val="Times New Roman"/>
        <family val="1"/>
      </rPr>
      <t>2</t>
    </r>
  </si>
  <si>
    <r>
      <t xml:space="preserve">                   7. Финансы </t>
    </r>
    <r>
      <rPr>
        <b/>
        <sz val="10"/>
        <rFont val="Times New Roman"/>
        <family val="1"/>
      </rPr>
      <t>(по крупным и средним организациям)</t>
    </r>
  </si>
  <si>
    <t>Ведомственная целевая  программа "Развитие части территории Войсковицкого сельского поселения Гатчинского муниципального района на 2016 год</t>
  </si>
  <si>
    <t xml:space="preserve">Ведомственная целевая программа  «Борьба с борщевиком Сосновского 
на территории Войсковицкого сельского поселения 
на 2016 год»
</t>
  </si>
  <si>
    <t xml:space="preserve">Мероприятия по уничтожению борщевика механическим (скашивание) и химическими методами (применение гербицидов сплошного действия на заросших участках)
</t>
  </si>
  <si>
    <t>Итого по ведомственным целевым программам:</t>
  </si>
  <si>
    <t>Мероприятия по повышению квалификации муниципальных служащих администрации Войсковицкого сельского поселения</t>
  </si>
  <si>
    <t>Итого по муниципальной программе:</t>
  </si>
  <si>
    <t>Выполнение работ по ремонту асфальтобетонного покрытия автомобильной дороги Центральная в д. Тяглино (3 этап- участок автодороги от дома 30 до дома 52)  (Средства  местного бюджета)</t>
  </si>
  <si>
    <t>яйцо племенное</t>
  </si>
  <si>
    <t>тыс.шт</t>
  </si>
  <si>
    <t>РЕАЛИЗАЦИЯ МУНИЦИПАЛЬНЫХ ЦЕЛЕВЫХ ПРОГРАММ</t>
  </si>
  <si>
    <t>Информация о муниципальных целевых программах</t>
  </si>
  <si>
    <t>Финансирование</t>
  </si>
  <si>
    <t>Наименование программы</t>
  </si>
  <si>
    <t>Цель программы</t>
  </si>
  <si>
    <t>Всего  (тыс. руб.)</t>
  </si>
  <si>
    <t>Всего (тыс. руб.)</t>
  </si>
  <si>
    <t xml:space="preserve">Содействие созданию условий для развития сельского хозяйства </t>
  </si>
  <si>
    <t>Прочие мероприятия по благоустройству территории поселения (Платные услуги)</t>
  </si>
  <si>
    <r>
      <rPr>
        <b/>
        <u val="single"/>
        <sz val="9"/>
        <color indexed="8"/>
        <rFont val="Times New Roman CYR"/>
        <family val="0"/>
      </rPr>
      <t>В сфере физической культура и спорта:</t>
    </r>
    <r>
      <rPr>
        <b/>
        <sz val="9"/>
        <color indexed="8"/>
        <rFont val="Times New Roman CYR"/>
        <family val="1"/>
      </rPr>
      <t xml:space="preserve"> Обеспечение населению муниципального образования условий и возможностей для регулярных занятий физической культурой и спортом, внедрения здорового образа жизни.
</t>
    </r>
    <r>
      <rPr>
        <b/>
        <u val="single"/>
        <sz val="9"/>
        <color indexed="8"/>
        <rFont val="Times New Roman CYR"/>
        <family val="0"/>
      </rPr>
      <t>Молодежная политики:</t>
    </r>
    <r>
      <rPr>
        <b/>
        <sz val="9"/>
        <color indexed="8"/>
        <rFont val="Times New Roman CYR"/>
        <family val="1"/>
      </rPr>
      <t xml:space="preserve"> Целью настоящей подпрограммы является создание 
условий для включения молодежи как активного субъекта общественных отношений через развитие и интеграцию молодежного потенциала в процессы 
социально-экономического, общественно- политического, культурного развития сельского поселения
</t>
    </r>
  </si>
  <si>
    <t>Ведомственная целевая программа «Энергосбережение и повышение
энергетической эффективности на 2016- 2020 г.
на территории муниципального образования
Войсковицкое сельское поселение»</t>
  </si>
  <si>
    <t>Обеспечение рационального использования энергетических ресурсов за счет реализации мероприятий по энергосбережению и повышению энергетической эффективности</t>
  </si>
  <si>
    <t>ИТОГО по  муниципальному образованию</t>
  </si>
  <si>
    <t>Темп роста к соответствующему периоду предыдущего года, %</t>
  </si>
  <si>
    <t>бумага туалетная</t>
  </si>
  <si>
    <t>скатерти и салфетки бумажные</t>
  </si>
  <si>
    <t>моющие средства</t>
  </si>
  <si>
    <t>тыс.рул.</t>
  </si>
  <si>
    <t>тыс.Гкал</t>
  </si>
  <si>
    <t>Протзведено пара, тепла, ГВС (тепловой энергии)</t>
  </si>
  <si>
    <t>17.22_ООО "Торус"</t>
  </si>
  <si>
    <t>Муниципальная программа "Социально-экономическое развитие Войсковицкого сельского поселения Гатчинского муниципального района Ленинградской области на 2018 год и плановый период 2019-2020 годов"</t>
  </si>
  <si>
    <t xml:space="preserve">Подпрограмма 1. «Стимулирование экономической активности на территории МО Войсковицкое сельское поселение» на 2018-2020 годы </t>
  </si>
  <si>
    <t xml:space="preserve">Подпрограмма 2. «Обеспечение безопасности на территории МО Войсковицкое сельское поселение» на 2018-2020 годы </t>
  </si>
  <si>
    <t xml:space="preserve">Подпрограмма 3.  «Жилищно - коммунальное хозяйство, содержание автомобильных дорог и благоустройство территории Войсковицкого сельского поселения Гатчинского муниципального района» на 2018-2020 годы </t>
  </si>
  <si>
    <t xml:space="preserve">Подпрограмма 5 «Развитие физической культуры, спорта и молодежной политики на территории Войсковицкого сельского поселения Гатчинского муниципального района» на 2018-2020 годы </t>
  </si>
  <si>
    <t>Подпрограмма 6 «Формирование комфортной городской среды на территории Войсковицкого сельского поселения Гатчинского муниципального района»  на 2018-2020 годы</t>
  </si>
  <si>
    <t>Формирование комфортной среды на территории Войсковицкого сельского поселения Гатчинского муниципального района</t>
  </si>
  <si>
    <t>Формирование комфортной городской среды на территории Войсковицкого сельского поселения Гатчинского муниципального района</t>
  </si>
  <si>
    <t xml:space="preserve">Создание комфортных, благоустроенных общественных территорий общего пользования в рамках подпрограммы "Формирование комфортной городской среды на территории МО Войсковицкое сельское поселение" </t>
  </si>
  <si>
    <t>Создание комфортных, благоустроенных дворовых территорий в рамках подпрограммы "Формирование комфортной городской среды на территории МО Войсковицкое сельское поселение"</t>
  </si>
  <si>
    <t xml:space="preserve">2.          Ведомственные целевые программы  </t>
  </si>
  <si>
    <t xml:space="preserve">Ведомственная целевая программа противодействия коррупции  в МО Войсковицкое сельское поселение Гатчинского муниципального района Ленинградской области </t>
  </si>
  <si>
    <t xml:space="preserve">Ведомственная целевая программа   развития муниципальной службы в МО Войсковицкое сельское поселение </t>
  </si>
  <si>
    <t xml:space="preserve">Замена ламп накаливания на светодиодные аналоги в помещениях административного здания </t>
  </si>
  <si>
    <t>тыс.руб</t>
  </si>
  <si>
    <t>тыс. Гкал</t>
  </si>
  <si>
    <r>
      <t xml:space="preserve">Предприятие  </t>
    </r>
    <r>
      <rPr>
        <b/>
        <u val="single"/>
        <sz val="12"/>
        <rFont val="Times New Roman"/>
        <family val="1"/>
      </rPr>
      <t>ООО "Байкал"</t>
    </r>
  </si>
  <si>
    <t>Адрес:188360, Ленинградская обл, Гатчинский р-н, П Войсковицы массив, Промзона 1 тер, участок № 5</t>
  </si>
  <si>
    <r>
      <t>e-mail:</t>
    </r>
    <r>
      <rPr>
        <b/>
        <sz val="12"/>
        <color indexed="12"/>
        <rFont val="Times New Roman"/>
        <family val="1"/>
      </rPr>
      <t>baikalspb@inbox.ru</t>
    </r>
  </si>
  <si>
    <t>тел.</t>
  </si>
  <si>
    <t>8(812)313-26-34</t>
  </si>
  <si>
    <t xml:space="preserve">ФИО (полностью) руководителя предприятия </t>
  </si>
  <si>
    <t>ИНН 4705039967</t>
  </si>
  <si>
    <t>Тыс. руб.</t>
  </si>
  <si>
    <t xml:space="preserve"> 2018 г. отчет</t>
  </si>
  <si>
    <t>2019 г. отчет</t>
  </si>
  <si>
    <t>83,3/ %</t>
  </si>
  <si>
    <t>Единый сельхоз.налог</t>
  </si>
  <si>
    <t>январь - март 2019 года</t>
  </si>
  <si>
    <r>
      <t xml:space="preserve">Предприятие  </t>
    </r>
    <r>
      <rPr>
        <b/>
        <u val="single"/>
        <sz val="12"/>
        <rFont val="Times New Roman"/>
        <family val="1"/>
      </rPr>
      <t>ООО "Торус" (по структурному подразделению в МО Войсковицкое сп)</t>
    </r>
  </si>
  <si>
    <t>Муниципальное образование, адрес  МО Войсковицкое сельское поселение, 188360, Ленинградская область, Гатчинский район, п. Войсковицы, Промзона 1, Участок 7, корп.3, оф2</t>
  </si>
  <si>
    <t>e-mail: v.belinskaya@torus.ru</t>
  </si>
  <si>
    <t>8(812)655-65-51 доб.134</t>
  </si>
  <si>
    <t>Александр Владимирович Пескин</t>
  </si>
  <si>
    <t>ИНН 7804484322 КПП 4705039967</t>
  </si>
  <si>
    <r>
      <t xml:space="preserve">Муниципальное образование, адрес:  </t>
    </r>
    <r>
      <rPr>
        <b/>
        <u val="single"/>
        <sz val="12"/>
        <rFont val="Times New Roman"/>
        <family val="1"/>
      </rPr>
      <t>МО Войсковицкое сельское поселение, 188360, Ленинградская область, Гатчинский район, п. Войсковицы</t>
    </r>
  </si>
  <si>
    <t>e-mail: zavod@2018arz.ru</t>
  </si>
  <si>
    <t>8-812-305-30-60</t>
  </si>
  <si>
    <t>Виноградов Дмитрий Юрьевич</t>
  </si>
  <si>
    <r>
      <t xml:space="preserve">Предприятие      </t>
    </r>
    <r>
      <rPr>
        <b/>
        <u val="single"/>
        <sz val="12"/>
        <rFont val="Times New Roman"/>
        <family val="1"/>
      </rPr>
      <t>ОАО "218 АРЗ"</t>
    </r>
    <r>
      <rPr>
        <b/>
        <u val="single"/>
        <sz val="12"/>
        <color indexed="60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(по структурному подразделению (Площадка №3), расположенному на территории МО Войсковицкое сельское поселение)</t>
    </r>
  </si>
  <si>
    <t>Предприятие    АО "Коммунальные системы Гатчинского района"</t>
  </si>
  <si>
    <t>Муниципальное образование, адрес  МО Войсковицкое сельское поселение, 188360, Ленинградская область, Гатчинский район, п. Войсковицы, ул. Ростова, дом 21</t>
  </si>
  <si>
    <t>e-mail: comsysplan@mail.ru</t>
  </si>
  <si>
    <t>8-813-71-63-684</t>
  </si>
  <si>
    <t>Бойко Антон Игоревич</t>
  </si>
  <si>
    <r>
      <t xml:space="preserve">Предприятие     </t>
    </r>
    <r>
      <rPr>
        <b/>
        <u val="single"/>
        <sz val="12"/>
        <rFont val="Times New Roman"/>
        <family val="1"/>
      </rPr>
      <t>Акционерное общество «Племенная птицефабрика Войсковицы»</t>
    </r>
  </si>
  <si>
    <t>Муниципальное образование, адрес  МО Войсковицкое сельское поселение, 188360, Ленинградская область, Гатчинский район, п. Войсковицы</t>
  </si>
  <si>
    <t>e-mail: info-ppfv@mail.ru</t>
  </si>
  <si>
    <t>Срина Бури</t>
  </si>
  <si>
    <t>Данченков Павел Олегович</t>
  </si>
  <si>
    <t xml:space="preserve">  за  6 месяцев 2019 год</t>
  </si>
  <si>
    <t>3578,35</t>
  </si>
  <si>
    <t>3806,61</t>
  </si>
  <si>
    <t>60/52</t>
  </si>
  <si>
    <t>за 6 месяцев 2019 года</t>
  </si>
  <si>
    <t>Объем  выделенных средств в рамках программы за 6 месяцев 2019 года..</t>
  </si>
  <si>
    <t>Мероприятия по развитию и поддержке малого предпринимательства</t>
  </si>
  <si>
    <t>Депутатские ЗАКС софинансирование реализации проектов местных инициатив</t>
  </si>
  <si>
    <t>Капитальный ремонт и ремонт автомобильных дорог общего пользования местного значения (№3-оз)</t>
  </si>
  <si>
    <t xml:space="preserve">Мероприятия по энергосбережению и повышению энергетической эффективности муниципальных объектов </t>
  </si>
  <si>
    <t>МБ Реализация комплекса мороприятий по борьбе с борщевиком Сосновского</t>
  </si>
  <si>
    <t>Проведение мероприятий по организации уличного освещения (Реализация областного закона №147 -ОЗ)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</si>
  <si>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физкультуры и спорта</t>
    </r>
  </si>
  <si>
    <t xml:space="preserve">Строительство и реконструкция спортивных сооружений </t>
  </si>
  <si>
    <t xml:space="preserve">Мероприятия по обустройству детских, игровых и спортивных площадок </t>
  </si>
  <si>
    <t>Объем запланированных средств на 6 месяцев  2019 года.</t>
  </si>
  <si>
    <t>\</t>
  </si>
  <si>
    <t>6 месцев 2019г</t>
  </si>
  <si>
    <t>2240630,00/0</t>
  </si>
  <si>
    <t>2335068,00/0</t>
  </si>
  <si>
    <t>нет</t>
  </si>
  <si>
    <t>Сохранение культурного наследия страны, формирование единого культурного пространства, создание условий для обеспечения выравнивания доступа к культурным ценностям и информационным ресурсам различных групп граждан, создание условий для сохранения и развития культурного потенциала населения Войсковицкого поселения, интеграция в мировой культурный процесс, обеспечение адаптации сферы культуры к рыночным условиям</t>
  </si>
  <si>
    <t>Подпрограмма 4 «Развитие культуры, организация праздничных мероприятий на территории Войсковицкого сельского поселения Гатчинского муниципального района»  на 2018 год</t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</si>
  <si>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</si>
  <si>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>Иные цели:</t>
    </r>
    <r>
      <rPr>
        <sz val="9"/>
        <rFont val="Times New Roman"/>
        <family val="1"/>
      </rPr>
      <t xml:space="preserve"> Мероприятия по обеспечению деятельности подведомственных учреждений культуры</t>
    </r>
  </si>
  <si>
    <r>
      <rPr>
        <b/>
        <sz val="9"/>
        <rFont val="Times New Roman"/>
        <family val="1"/>
      </rPr>
      <t xml:space="preserve">Муниципальное задание: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</si>
  <si>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r>
      <rPr>
        <b/>
        <sz val="9"/>
        <rFont val="Times New Roman"/>
        <family val="1"/>
      </rPr>
      <t xml:space="preserve">Иные цели:  </t>
    </r>
    <r>
      <rPr>
        <sz val="9"/>
        <rFont val="Times New Roman"/>
        <family val="1"/>
      </rPr>
      <t>Мероприятия по обеспечению деятельности муниципальных библиотек</t>
    </r>
  </si>
  <si>
    <t>Проведение культурно-массовых мероприятий к праздничным и памятным датам</t>
  </si>
  <si>
    <t xml:space="preserve">Обеспечение деятельности подведомственных учреждений культуры                                     Субсидии на иные цели : МБТ ГМР (Бездетко и Русаких) для приобретения костюмов </t>
  </si>
  <si>
    <t>Мероприятия по капитальному ремонту объектов культуры</t>
  </si>
  <si>
    <t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</si>
  <si>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Дом культуры</t>
  </si>
  <si>
    <t xml:space="preserve">(ОБ)Обеспечение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 </t>
  </si>
  <si>
    <t>Обеспечение выплат стимулирующего характера работникам муниципальных учреждений культуры Ленинградской области  в рамках подпрограммы  "Обеспечение условий реализации государственной программы " государственной программы  Ленинградской области "Развитие культуры в Ленинградской области" Библиотека</t>
  </si>
  <si>
    <t xml:space="preserve">Мероприятия по формированию привлекательного имиджа Войсковицкого поселения; 
созданию единого культурно - информационного пространства для населения;
подготовке условий для творческой деятельности; 
сохранению традиций многонациональной культуры на селе
</t>
  </si>
  <si>
    <t>48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</si>
</sst>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#,##0.0"/>
    <numFmt numFmtId="170" formatCode="_-* #,##0.00000_р_._-;\-* #,##0.00000_р_._-;_-* &quot;-&quot;?????_р_._-;_-@_-"/>
    <numFmt numFmtId="171" formatCode="_-* #,##0.000_р_._-;\-* #,##0.000_р_._-;_-* &quot;-&quot;?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_-* #,##0.000000_р_._-;\-* #,##0.000000_р_._-;_-* &quot;-&quot;?????_р_._-;_-@_-"/>
    <numFmt numFmtId="180" formatCode="_-* #,##0.0000_р_._-;\-* #,##0.0000_р_._-;_-* &quot;-&quot;?????_р_._-;_-@_-"/>
    <numFmt numFmtId="181" formatCode="_-* #,##0.000_р_._-;\-* #,##0.000_р_._-;_-* &quot;-&quot;?????_р_._-;_-@_-"/>
    <numFmt numFmtId="182" formatCode="_-* #,##0.00_р_._-;\-* #,##0.00_р_._-;_-* &quot;-&quot;?????_р_._-;_-@_-"/>
    <numFmt numFmtId="183" formatCode="_-* #,##0.000_р_._-;\-* #,##0.000_р_._-;_-* &quot;-&quot;??_р_._-;_-@_-"/>
    <numFmt numFmtId="184" formatCode="_-* #,##0.0000_р_._-;\-* #,##0.0000_р_._-;_-* &quot;-&quot;??_р_._-;_-@_-"/>
    <numFmt numFmtId="185" formatCode="_-* #,##0.00000_р_._-;\-* #,##0.00000_р_._-;_-* &quot;-&quot;??_р_._-;_-@_-"/>
    <numFmt numFmtId="186" formatCode="#,##0.00_ ;\-#,##0.00\ "/>
    <numFmt numFmtId="187" formatCode="_(* #,##0.00_);_(* \(#,##0.00\);_(* &quot;-&quot;??_);_(@_)"/>
    <numFmt numFmtId="188" formatCode="#,##0.00_р_."/>
  </numFmts>
  <fonts count="84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indexed="62"/>
      <name val="Calibri"/>
      <family val="2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Arial Cyr"/>
      <family val="2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u val="single"/>
      <sz val="9"/>
      <color indexed="8"/>
      <name val="Times New Roman CYR"/>
      <family val="0"/>
    </font>
    <font>
      <b/>
      <u val="single"/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u val="single"/>
      <sz val="12"/>
      <color indexed="6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color indexed="9"/>
      <name val="Arial Cyr"/>
      <family val="2"/>
    </font>
    <font>
      <sz val="12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theme="0"/>
      <name val="Arial Cyr"/>
      <family val="2"/>
    </font>
    <font>
      <sz val="12"/>
      <color theme="0" tint="-0.3499799966812134"/>
      <name val="Times New Roman"/>
      <family val="1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0" fontId="6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31" borderId="0" applyNumberFormat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center"/>
    </xf>
    <xf numFmtId="16" fontId="6" fillId="0" borderId="10" xfId="0" applyNumberFormat="1" applyFont="1" applyBorder="1" applyAlignment="1">
      <alignment horizontal="left" vertical="center" wrapText="1" indent="1"/>
    </xf>
    <xf numFmtId="17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left" vertical="center" wrapText="1" inden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9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top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/>
    </xf>
    <xf numFmtId="0" fontId="23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27" fillId="0" borderId="0" xfId="0" applyFont="1" applyAlignment="1">
      <alignment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2" fillId="34" borderId="18" xfId="53" applyFont="1" applyFill="1" applyBorder="1" applyAlignment="1">
      <alignment horizontal="center" vertical="center" wrapText="1"/>
      <protection/>
    </xf>
    <xf numFmtId="0" fontId="29" fillId="0" borderId="20" xfId="0" applyFont="1" applyBorder="1" applyAlignment="1">
      <alignment horizontal="center" vertical="center" wrapText="1"/>
    </xf>
    <xf numFmtId="0" fontId="22" fillId="34" borderId="21" xfId="53" applyFont="1" applyFill="1" applyBorder="1" applyAlignment="1">
      <alignment horizontal="center" vertical="center" wrapText="1"/>
      <protection/>
    </xf>
    <xf numFmtId="0" fontId="29" fillId="0" borderId="22" xfId="0" applyFont="1" applyBorder="1" applyAlignment="1">
      <alignment horizontal="center" vertical="center" wrapText="1"/>
    </xf>
    <xf numFmtId="49" fontId="30" fillId="34" borderId="17" xfId="0" applyNumberFormat="1" applyFont="1" applyFill="1" applyBorder="1" applyAlignment="1">
      <alignment horizontal="center" vertical="center" wrapText="1"/>
    </xf>
    <xf numFmtId="0" fontId="28" fillId="33" borderId="23" xfId="0" applyNumberFormat="1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49" fontId="30" fillId="34" borderId="25" xfId="0" applyNumberFormat="1" applyFont="1" applyFill="1" applyBorder="1" applyAlignment="1">
      <alignment horizontal="center" vertical="center" wrapText="1"/>
    </xf>
    <xf numFmtId="0" fontId="1" fillId="0" borderId="24" xfId="0" applyFont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24" fillId="34" borderId="10" xfId="0" applyFont="1" applyFill="1" applyBorder="1" applyAlignment="1">
      <alignment horizontal="left" vertical="center"/>
    </xf>
    <xf numFmtId="0" fontId="4" fillId="34" borderId="0" xfId="0" applyFont="1" applyFill="1" applyAlignment="1">
      <alignment horizontal="left" vertical="center"/>
    </xf>
    <xf numFmtId="0" fontId="4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/>
    </xf>
    <xf numFmtId="0" fontId="26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6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43" fontId="1" fillId="0" borderId="0" xfId="0" applyNumberFormat="1" applyFont="1" applyAlignment="1">
      <alignment/>
    </xf>
    <xf numFmtId="0" fontId="30" fillId="34" borderId="18" xfId="53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10" xfId="56" applyFont="1" applyFill="1" applyBorder="1" applyAlignment="1" applyProtection="1">
      <alignment wrapText="1"/>
      <protection/>
    </xf>
    <xf numFmtId="0" fontId="3" fillId="0" borderId="10" xfId="55" applyFont="1" applyFill="1" applyBorder="1" applyAlignment="1" applyProtection="1">
      <alignment wrapText="1"/>
      <protection/>
    </xf>
    <xf numFmtId="168" fontId="23" fillId="0" borderId="18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3" fillId="0" borderId="10" xfId="56" applyFont="1" applyFill="1" applyBorder="1" applyAlignment="1" applyProtection="1">
      <alignment horizontal="left" wrapText="1"/>
      <protection/>
    </xf>
    <xf numFmtId="168" fontId="4" fillId="0" borderId="18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 applyProtection="1">
      <alignment horizontal="left" vertical="center" wrapText="1"/>
      <protection/>
    </xf>
    <xf numFmtId="0" fontId="6" fillId="34" borderId="10" xfId="0" applyFont="1" applyFill="1" applyBorder="1" applyAlignment="1">
      <alignment horizontal="center"/>
    </xf>
    <xf numFmtId="4" fontId="4" fillId="0" borderId="26" xfId="0" applyNumberFormat="1" applyFont="1" applyFill="1" applyBorder="1" applyAlignment="1">
      <alignment horizontal="center" vertical="center"/>
    </xf>
    <xf numFmtId="168" fontId="4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168" fontId="4" fillId="0" borderId="29" xfId="0" applyNumberFormat="1" applyFont="1" applyFill="1" applyBorder="1" applyAlignment="1">
      <alignment horizontal="center" vertical="center"/>
    </xf>
    <xf numFmtId="168" fontId="4" fillId="0" borderId="3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168" fontId="4" fillId="0" borderId="20" xfId="0" applyNumberFormat="1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wrapText="1"/>
      <protection/>
    </xf>
    <xf numFmtId="0" fontId="3" fillId="0" borderId="10" xfId="54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/>
    </xf>
    <xf numFmtId="0" fontId="4" fillId="0" borderId="31" xfId="0" applyFont="1" applyFill="1" applyBorder="1" applyAlignment="1">
      <alignment horizontal="left" vertical="center" wrapText="1"/>
    </xf>
    <xf numFmtId="168" fontId="4" fillId="0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wrapText="1"/>
    </xf>
    <xf numFmtId="0" fontId="4" fillId="0" borderId="33" xfId="0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5" fillId="0" borderId="34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35" xfId="0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4" fontId="26" fillId="0" borderId="35" xfId="0" applyNumberFormat="1" applyFont="1" applyBorder="1" applyAlignment="1">
      <alignment horizontal="center"/>
    </xf>
    <xf numFmtId="10" fontId="26" fillId="0" borderId="35" xfId="0" applyNumberFormat="1" applyFont="1" applyBorder="1" applyAlignment="1">
      <alignment horizontal="center" vertical="top"/>
    </xf>
    <xf numFmtId="0" fontId="4" fillId="0" borderId="35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10" fontId="26" fillId="0" borderId="35" xfId="0" applyNumberFormat="1" applyFont="1" applyBorder="1" applyAlignment="1">
      <alignment horizontal="center"/>
    </xf>
    <xf numFmtId="168" fontId="1" fillId="0" borderId="0" xfId="0" applyNumberFormat="1" applyFont="1" applyAlignment="1">
      <alignment/>
    </xf>
    <xf numFmtId="168" fontId="15" fillId="0" borderId="0" xfId="0" applyNumberFormat="1" applyFont="1" applyAlignment="1">
      <alignment/>
    </xf>
    <xf numFmtId="168" fontId="27" fillId="0" borderId="0" xfId="0" applyNumberFormat="1" applyFont="1" applyAlignment="1">
      <alignment/>
    </xf>
    <xf numFmtId="168" fontId="27" fillId="0" borderId="0" xfId="0" applyNumberFormat="1" applyFont="1" applyAlignment="1">
      <alignment horizontal="center"/>
    </xf>
    <xf numFmtId="168" fontId="29" fillId="0" borderId="36" xfId="0" applyNumberFormat="1" applyFont="1" applyBorder="1" applyAlignment="1">
      <alignment horizontal="center"/>
    </xf>
    <xf numFmtId="168" fontId="28" fillId="33" borderId="37" xfId="0" applyNumberFormat="1" applyFont="1" applyFill="1" applyBorder="1" applyAlignment="1">
      <alignment horizontal="center" vertical="center" wrapText="1"/>
    </xf>
    <xf numFmtId="168" fontId="28" fillId="33" borderId="38" xfId="0" applyNumberFormat="1" applyFont="1" applyFill="1" applyBorder="1" applyAlignment="1">
      <alignment horizontal="center" vertical="center" wrapText="1"/>
    </xf>
    <xf numFmtId="168" fontId="34" fillId="33" borderId="39" xfId="0" applyNumberFormat="1" applyFont="1" applyFill="1" applyBorder="1" applyAlignment="1">
      <alignment horizontal="center" vertical="center" readingOrder="2"/>
    </xf>
    <xf numFmtId="0" fontId="35" fillId="0" borderId="10" xfId="56" applyFont="1" applyFill="1" applyBorder="1" applyAlignment="1" applyProtection="1">
      <alignment wrapText="1"/>
      <protection/>
    </xf>
    <xf numFmtId="0" fontId="2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69" fontId="6" fillId="0" borderId="35" xfId="0" applyNumberFormat="1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0" xfId="0" applyFont="1" applyBorder="1" applyAlignment="1">
      <alignment horizontal="left"/>
    </xf>
    <xf numFmtId="0" fontId="26" fillId="0" borderId="0" xfId="0" applyFont="1" applyAlignment="1">
      <alignment/>
    </xf>
    <xf numFmtId="0" fontId="5" fillId="0" borderId="4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40" xfId="0" applyFont="1" applyFill="1" applyBorder="1" applyAlignment="1">
      <alignment horizontal="left"/>
    </xf>
    <xf numFmtId="3" fontId="4" fillId="0" borderId="31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0" fontId="4" fillId="0" borderId="27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top"/>
    </xf>
    <xf numFmtId="0" fontId="3" fillId="0" borderId="31" xfId="54" applyFont="1" applyFill="1" applyBorder="1" applyAlignment="1" applyProtection="1">
      <alignment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3" fillId="0" borderId="10" xfId="54" applyFont="1" applyFill="1" applyBorder="1" applyAlignment="1" applyProtection="1">
      <alignment vertical="center" wrapText="1"/>
      <protection/>
    </xf>
    <xf numFmtId="0" fontId="4" fillId="0" borderId="33" xfId="0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/>
    </xf>
    <xf numFmtId="16" fontId="4" fillId="0" borderId="41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4" fillId="0" borderId="4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wrapText="1"/>
    </xf>
    <xf numFmtId="0" fontId="4" fillId="0" borderId="2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top"/>
    </xf>
    <xf numFmtId="0" fontId="3" fillId="0" borderId="26" xfId="54" applyFont="1" applyFill="1" applyBorder="1" applyAlignment="1" applyProtection="1">
      <alignment horizontal="left" vertical="center" wrapText="1"/>
      <protection/>
    </xf>
    <xf numFmtId="0" fontId="4" fillId="0" borderId="2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4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wrapText="1"/>
    </xf>
    <xf numFmtId="2" fontId="23" fillId="0" borderId="10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wrapText="1"/>
    </xf>
    <xf numFmtId="0" fontId="5" fillId="0" borderId="47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/>
    </xf>
    <xf numFmtId="0" fontId="4" fillId="0" borderId="47" xfId="0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177" fontId="4" fillId="0" borderId="2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22" fillId="34" borderId="10" xfId="53" applyFont="1" applyFill="1" applyBorder="1" applyAlignment="1">
      <alignment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wrapText="1"/>
      <protection/>
    </xf>
    <xf numFmtId="2" fontId="6" fillId="34" borderId="10" xfId="0" applyNumberFormat="1" applyFont="1" applyFill="1" applyBorder="1" applyAlignment="1" applyProtection="1">
      <alignment horizontal="center" wrapText="1"/>
      <protection/>
    </xf>
    <xf numFmtId="2" fontId="6" fillId="0" borderId="47" xfId="53" applyNumberFormat="1" applyFont="1" applyFill="1" applyBorder="1" applyAlignment="1">
      <alignment horizontal="center" vertical="center" wrapText="1"/>
      <protection/>
    </xf>
    <xf numFmtId="2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22" fillId="34" borderId="10" xfId="53" applyNumberFormat="1" applyFont="1" applyFill="1" applyBorder="1" applyAlignment="1">
      <alignment vertical="center" wrapText="1"/>
      <protection/>
    </xf>
    <xf numFmtId="0" fontId="22" fillId="34" borderId="49" xfId="53" applyFont="1" applyFill="1" applyBorder="1" applyAlignment="1">
      <alignment horizontal="left" vertical="center" wrapText="1"/>
      <protection/>
    </xf>
    <xf numFmtId="0" fontId="28" fillId="33" borderId="50" xfId="0" applyFont="1" applyFill="1" applyBorder="1" applyAlignment="1">
      <alignment horizontal="center" vertical="center" wrapText="1"/>
    </xf>
    <xf numFmtId="0" fontId="80" fillId="34" borderId="0" xfId="0" applyFont="1" applyFill="1" applyBorder="1" applyAlignment="1">
      <alignment/>
    </xf>
    <xf numFmtId="0" fontId="81" fillId="0" borderId="0" xfId="0" applyFont="1" applyBorder="1" applyAlignment="1">
      <alignment/>
    </xf>
    <xf numFmtId="0" fontId="80" fillId="0" borderId="0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9" fontId="23" fillId="0" borderId="27" xfId="0" applyNumberFormat="1" applyFont="1" applyFill="1" applyBorder="1" applyAlignment="1">
      <alignment horizontal="center" vertical="center"/>
    </xf>
    <xf numFmtId="168" fontId="23" fillId="0" borderId="2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9" fontId="23" fillId="0" borderId="10" xfId="0" applyNumberFormat="1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3" fillId="0" borderId="31" xfId="54" applyFont="1" applyFill="1" applyBorder="1" applyAlignment="1" applyProtection="1">
      <alignment horizontal="left" vertical="center" wrapText="1"/>
      <protection/>
    </xf>
    <xf numFmtId="188" fontId="6" fillId="34" borderId="47" xfId="53" applyNumberFormat="1" applyFont="1" applyFill="1" applyBorder="1" applyAlignment="1">
      <alignment horizontal="center" vertical="center" wrapText="1"/>
      <protection/>
    </xf>
    <xf numFmtId="168" fontId="34" fillId="33" borderId="51" xfId="0" applyNumberFormat="1" applyFont="1" applyFill="1" applyBorder="1" applyAlignment="1">
      <alignment horizontal="center" vertical="center" readingOrder="2"/>
    </xf>
    <xf numFmtId="188" fontId="6" fillId="34" borderId="10" xfId="53" applyNumberFormat="1" applyFont="1" applyFill="1" applyBorder="1" applyAlignment="1">
      <alignment horizontal="center" vertical="center" wrapText="1"/>
      <protection/>
    </xf>
    <xf numFmtId="186" fontId="6" fillId="34" borderId="10" xfId="53" applyNumberFormat="1" applyFont="1" applyFill="1" applyBorder="1" applyAlignment="1">
      <alignment horizontal="center" vertical="center" wrapText="1"/>
      <protection/>
    </xf>
    <xf numFmtId="43" fontId="6" fillId="34" borderId="10" xfId="53" applyNumberFormat="1" applyFont="1" applyFill="1" applyBorder="1" applyAlignment="1">
      <alignment horizontal="right" vertical="center" wrapText="1"/>
      <protection/>
    </xf>
    <xf numFmtId="43" fontId="6" fillId="34" borderId="26" xfId="53" applyNumberFormat="1" applyFont="1" applyFill="1" applyBorder="1" applyAlignment="1">
      <alignment horizontal="right" vertical="center" wrapText="1"/>
      <protection/>
    </xf>
    <xf numFmtId="2" fontId="6" fillId="0" borderId="31" xfId="53" applyNumberFormat="1" applyFont="1" applyFill="1" applyBorder="1" applyAlignment="1">
      <alignment horizontal="center" wrapText="1"/>
      <protection/>
    </xf>
    <xf numFmtId="2" fontId="6" fillId="0" borderId="33" xfId="53" applyNumberFormat="1" applyFont="1" applyFill="1" applyBorder="1" applyAlignment="1">
      <alignment horizontal="center" wrapText="1"/>
      <protection/>
    </xf>
    <xf numFmtId="168" fontId="34" fillId="33" borderId="52" xfId="0" applyNumberFormat="1" applyFont="1" applyFill="1" applyBorder="1" applyAlignment="1">
      <alignment horizontal="center" vertical="center" readingOrder="2"/>
    </xf>
    <xf numFmtId="0" fontId="22" fillId="34" borderId="33" xfId="53" applyFont="1" applyFill="1" applyBorder="1" applyAlignment="1">
      <alignment vertical="center" wrapText="1"/>
      <protection/>
    </xf>
    <xf numFmtId="2" fontId="6" fillId="0" borderId="50" xfId="53" applyNumberFormat="1" applyFont="1" applyFill="1" applyBorder="1" applyAlignment="1">
      <alignment horizontal="center" wrapText="1"/>
      <protection/>
    </xf>
    <xf numFmtId="168" fontId="34" fillId="33" borderId="53" xfId="0" applyNumberFormat="1" applyFont="1" applyFill="1" applyBorder="1" applyAlignment="1">
      <alignment horizontal="center" vertical="center" readingOrder="2"/>
    </xf>
    <xf numFmtId="168" fontId="34" fillId="33" borderId="54" xfId="0" applyNumberFormat="1" applyFont="1" applyFill="1" applyBorder="1" applyAlignment="1">
      <alignment horizontal="center" vertical="center" readingOrder="2"/>
    </xf>
    <xf numFmtId="0" fontId="22" fillId="34" borderId="31" xfId="53" applyFont="1" applyFill="1" applyBorder="1" applyAlignment="1">
      <alignment vertical="center" wrapText="1"/>
      <protection/>
    </xf>
    <xf numFmtId="0" fontId="30" fillId="34" borderId="27" xfId="53" applyFont="1" applyFill="1" applyBorder="1" applyAlignment="1">
      <alignment vertical="center" wrapText="1"/>
      <protection/>
    </xf>
    <xf numFmtId="0" fontId="30" fillId="34" borderId="55" xfId="0" applyFont="1" applyFill="1" applyBorder="1" applyAlignment="1">
      <alignment horizontal="center" vertical="center" wrapText="1"/>
    </xf>
    <xf numFmtId="188" fontId="16" fillId="0" borderId="27" xfId="0" applyNumberFormat="1" applyFont="1" applyFill="1" applyBorder="1" applyAlignment="1">
      <alignment horizontal="center" vertical="center" readingOrder="2"/>
    </xf>
    <xf numFmtId="2" fontId="16" fillId="0" borderId="27" xfId="0" applyNumberFormat="1" applyFont="1" applyFill="1" applyBorder="1" applyAlignment="1">
      <alignment horizontal="center" vertical="center" readingOrder="2"/>
    </xf>
    <xf numFmtId="2" fontId="16" fillId="0" borderId="56" xfId="0" applyNumberFormat="1" applyFont="1" applyFill="1" applyBorder="1" applyAlignment="1">
      <alignment horizontal="center" vertical="center" readingOrder="2"/>
    </xf>
    <xf numFmtId="2" fontId="6" fillId="34" borderId="57" xfId="53" applyNumberFormat="1" applyFont="1" applyFill="1" applyBorder="1" applyAlignment="1">
      <alignment horizontal="center" vertical="center" wrapText="1"/>
      <protection/>
    </xf>
    <xf numFmtId="2" fontId="16" fillId="33" borderId="27" xfId="0" applyNumberFormat="1" applyFont="1" applyFill="1" applyBorder="1" applyAlignment="1">
      <alignment horizontal="center" vertical="center" readingOrder="2"/>
    </xf>
    <xf numFmtId="2" fontId="6" fillId="34" borderId="10" xfId="53" applyNumberFormat="1" applyFont="1" applyFill="1" applyBorder="1" applyAlignment="1">
      <alignment horizontal="center" vertical="center" wrapText="1"/>
      <protection/>
    </xf>
    <xf numFmtId="43" fontId="16" fillId="33" borderId="31" xfId="0" applyNumberFormat="1" applyFont="1" applyFill="1" applyBorder="1" applyAlignment="1">
      <alignment horizontal="center" vertical="center" readingOrder="2"/>
    </xf>
    <xf numFmtId="43" fontId="6" fillId="34" borderId="10" xfId="53" applyNumberFormat="1" applyFont="1" applyFill="1" applyBorder="1" applyAlignment="1">
      <alignment horizontal="center" vertical="center" readingOrder="2"/>
      <protection/>
    </xf>
    <xf numFmtId="43" fontId="6" fillId="34" borderId="33" xfId="53" applyNumberFormat="1" applyFont="1" applyFill="1" applyBorder="1" applyAlignment="1">
      <alignment horizontal="center" vertical="center" readingOrder="2"/>
      <protection/>
    </xf>
    <xf numFmtId="43" fontId="5" fillId="34" borderId="23" xfId="53" applyNumberFormat="1" applyFont="1" applyFill="1" applyBorder="1" applyAlignment="1">
      <alignment horizontal="center" vertical="center" readingOrder="2"/>
      <protection/>
    </xf>
    <xf numFmtId="2" fontId="5" fillId="34" borderId="23" xfId="53" applyNumberFormat="1" applyFont="1" applyFill="1" applyBorder="1" applyAlignment="1">
      <alignment horizontal="center" vertical="center" wrapText="1"/>
      <protection/>
    </xf>
    <xf numFmtId="2" fontId="5" fillId="34" borderId="31" xfId="53" applyNumberFormat="1" applyFont="1" applyFill="1" applyBorder="1" applyAlignment="1">
      <alignment horizontal="center" vertical="center" wrapText="1"/>
      <protection/>
    </xf>
    <xf numFmtId="2" fontId="16" fillId="33" borderId="23" xfId="0" applyNumberFormat="1" applyFont="1" applyFill="1" applyBorder="1" applyAlignment="1">
      <alignment horizontal="center" vertical="center" readingOrder="2"/>
    </xf>
    <xf numFmtId="2" fontId="5" fillId="34" borderId="23" xfId="53" applyNumberFormat="1" applyFont="1" applyFill="1" applyBorder="1" applyAlignment="1">
      <alignment horizontal="center" vertical="center" readingOrder="2"/>
      <protection/>
    </xf>
    <xf numFmtId="2" fontId="39" fillId="33" borderId="23" xfId="0" applyNumberFormat="1" applyFont="1" applyFill="1" applyBorder="1" applyAlignment="1">
      <alignment horizontal="center" vertical="center" wrapText="1"/>
    </xf>
    <xf numFmtId="4" fontId="82" fillId="35" borderId="0" xfId="0" applyNumberFormat="1" applyFont="1" applyFill="1" applyBorder="1" applyAlignment="1">
      <alignment horizontal="center"/>
    </xf>
    <xf numFmtId="3" fontId="82" fillId="35" borderId="0" xfId="0" applyNumberFormat="1" applyFont="1" applyFill="1" applyBorder="1" applyAlignment="1">
      <alignment horizontal="center" vertical="center"/>
    </xf>
    <xf numFmtId="0" fontId="82" fillId="35" borderId="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top"/>
    </xf>
    <xf numFmtId="0" fontId="24" fillId="0" borderId="41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8" xfId="0" applyFont="1" applyFill="1" applyBorder="1" applyAlignment="1">
      <alignment horizontal="left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top"/>
    </xf>
    <xf numFmtId="0" fontId="4" fillId="0" borderId="46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vertical="top"/>
    </xf>
    <xf numFmtId="0" fontId="5" fillId="0" borderId="6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wrapText="1"/>
    </xf>
    <xf numFmtId="0" fontId="4" fillId="0" borderId="62" xfId="0" applyFont="1" applyFill="1" applyBorder="1" applyAlignment="1">
      <alignment horizontal="left" wrapText="1"/>
    </xf>
    <xf numFmtId="0" fontId="4" fillId="0" borderId="49" xfId="0" applyFont="1" applyFill="1" applyBorder="1" applyAlignment="1">
      <alignment horizontal="left" wrapText="1"/>
    </xf>
    <xf numFmtId="0" fontId="4" fillId="0" borderId="45" xfId="0" applyFont="1" applyFill="1" applyBorder="1" applyAlignment="1">
      <alignment horizontal="center" vertical="top"/>
    </xf>
    <xf numFmtId="0" fontId="4" fillId="0" borderId="63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wrapText="1"/>
    </xf>
    <xf numFmtId="0" fontId="5" fillId="0" borderId="59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vertical="top"/>
    </xf>
    <xf numFmtId="0" fontId="4" fillId="0" borderId="42" xfId="0" applyFont="1" applyFill="1" applyBorder="1" applyAlignment="1">
      <alignment horizontal="center" vertical="top"/>
    </xf>
    <xf numFmtId="0" fontId="24" fillId="0" borderId="47" xfId="0" applyFont="1" applyFill="1" applyBorder="1" applyAlignment="1">
      <alignment horizontal="left" wrapText="1"/>
    </xf>
    <xf numFmtId="0" fontId="24" fillId="0" borderId="62" xfId="0" applyFont="1" applyFill="1" applyBorder="1" applyAlignment="1">
      <alignment horizontal="left" wrapText="1"/>
    </xf>
    <xf numFmtId="0" fontId="24" fillId="0" borderId="37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center" vertical="top"/>
    </xf>
    <xf numFmtId="0" fontId="5" fillId="0" borderId="6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38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/>
    </xf>
    <xf numFmtId="0" fontId="24" fillId="0" borderId="18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49" fontId="5" fillId="34" borderId="64" xfId="0" applyNumberFormat="1" applyFont="1" applyFill="1" applyBorder="1" applyAlignment="1">
      <alignment horizontal="center" vertical="center" wrapText="1"/>
    </xf>
    <xf numFmtId="49" fontId="5" fillId="34" borderId="65" xfId="0" applyNumberFormat="1" applyFont="1" applyFill="1" applyBorder="1" applyAlignment="1">
      <alignment horizontal="center" vertical="center" wrapText="1"/>
    </xf>
    <xf numFmtId="0" fontId="5" fillId="34" borderId="66" xfId="0" applyFont="1" applyFill="1" applyBorder="1" applyAlignment="1">
      <alignment horizontal="center" vertical="center" wrapText="1"/>
    </xf>
    <xf numFmtId="0" fontId="5" fillId="34" borderId="67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justify"/>
    </xf>
    <xf numFmtId="0" fontId="24" fillId="0" borderId="18" xfId="0" applyFont="1" applyFill="1" applyBorder="1" applyAlignment="1">
      <alignment horizontal="left" vertical="justify"/>
    </xf>
    <xf numFmtId="0" fontId="20" fillId="34" borderId="68" xfId="0" applyFont="1" applyFill="1" applyBorder="1" applyAlignment="1">
      <alignment horizontal="center" vertical="center" wrapText="1"/>
    </xf>
    <xf numFmtId="0" fontId="20" fillId="34" borderId="69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right" vertical="center"/>
    </xf>
    <xf numFmtId="0" fontId="5" fillId="0" borderId="70" xfId="0" applyFont="1" applyFill="1" applyBorder="1" applyAlignment="1">
      <alignment horizontal="center" wrapText="1"/>
    </xf>
    <xf numFmtId="0" fontId="5" fillId="0" borderId="71" xfId="0" applyFont="1" applyFill="1" applyBorder="1" applyAlignment="1">
      <alignment horizontal="center" wrapText="1"/>
    </xf>
    <xf numFmtId="0" fontId="5" fillId="0" borderId="36" xfId="0" applyFont="1" applyFill="1" applyBorder="1" applyAlignment="1">
      <alignment horizontal="center" wrapText="1"/>
    </xf>
    <xf numFmtId="0" fontId="18" fillId="32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5" fillId="34" borderId="68" xfId="0" applyFont="1" applyFill="1" applyBorder="1" applyAlignment="1">
      <alignment horizontal="center" vertical="center" wrapText="1"/>
    </xf>
    <xf numFmtId="0" fontId="5" fillId="34" borderId="69" xfId="0" applyFont="1" applyFill="1" applyBorder="1" applyAlignment="1">
      <alignment/>
    </xf>
    <xf numFmtId="0" fontId="18" fillId="32" borderId="0" xfId="0" applyFont="1" applyFill="1" applyAlignment="1">
      <alignment horizontal="center" wrapText="1"/>
    </xf>
    <xf numFmtId="0" fontId="21" fillId="34" borderId="72" xfId="0" applyFont="1" applyFill="1" applyBorder="1" applyAlignment="1">
      <alignment horizontal="center" vertical="center" wrapText="1"/>
    </xf>
    <xf numFmtId="0" fontId="21" fillId="34" borderId="7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7" fillId="34" borderId="0" xfId="0" applyFont="1" applyFill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horizontal="righ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68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30" fillId="34" borderId="58" xfId="53" applyFont="1" applyFill="1" applyBorder="1" applyAlignment="1">
      <alignment horizontal="center" vertical="center" wrapText="1"/>
      <protection/>
    </xf>
    <xf numFmtId="0" fontId="30" fillId="34" borderId="59" xfId="53" applyFont="1" applyFill="1" applyBorder="1" applyAlignment="1">
      <alignment horizontal="center" vertical="center" wrapText="1"/>
      <protection/>
    </xf>
    <xf numFmtId="0" fontId="30" fillId="34" borderId="25" xfId="53" applyFont="1" applyFill="1" applyBorder="1" applyAlignment="1">
      <alignment horizontal="center" vertical="center" wrapText="1"/>
      <protection/>
    </xf>
    <xf numFmtId="0" fontId="30" fillId="34" borderId="63" xfId="53" applyFont="1" applyFill="1" applyBorder="1" applyAlignment="1">
      <alignment horizontal="center" vertical="center" wrapText="1"/>
      <protection/>
    </xf>
    <xf numFmtId="0" fontId="28" fillId="33" borderId="33" xfId="0" applyFont="1" applyFill="1" applyBorder="1" applyAlignment="1">
      <alignment horizontal="center" vertical="center" wrapText="1"/>
    </xf>
    <xf numFmtId="0" fontId="28" fillId="33" borderId="75" xfId="0" applyFont="1" applyFill="1" applyBorder="1" applyAlignment="1">
      <alignment horizontal="center" vertical="center" wrapText="1"/>
    </xf>
    <xf numFmtId="0" fontId="28" fillId="33" borderId="50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75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left" vertical="center" wrapText="1" indent="4"/>
    </xf>
    <xf numFmtId="0" fontId="28" fillId="33" borderId="23" xfId="0" applyFont="1" applyFill="1" applyBorder="1" applyAlignment="1">
      <alignment horizontal="left" vertical="center" wrapText="1" indent="4"/>
    </xf>
    <xf numFmtId="0" fontId="28" fillId="33" borderId="58" xfId="0" applyFont="1" applyFill="1" applyBorder="1" applyAlignment="1">
      <alignment horizontal="center" vertical="center" wrapText="1"/>
    </xf>
    <xf numFmtId="0" fontId="28" fillId="33" borderId="59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30" fillId="34" borderId="45" xfId="53" applyFont="1" applyFill="1" applyBorder="1" applyAlignment="1">
      <alignment horizontal="center" vertical="center" wrapText="1"/>
      <protection/>
    </xf>
    <xf numFmtId="0" fontId="30" fillId="34" borderId="55" xfId="53" applyFont="1" applyFill="1" applyBorder="1" applyAlignment="1">
      <alignment horizontal="center" vertical="center" wrapText="1"/>
      <protection/>
    </xf>
    <xf numFmtId="0" fontId="28" fillId="33" borderId="18" xfId="0" applyFont="1" applyFill="1" applyBorder="1" applyAlignment="1">
      <alignment horizontal="center" vertical="center" wrapText="1"/>
    </xf>
    <xf numFmtId="0" fontId="28" fillId="33" borderId="30" xfId="0" applyFont="1" applyFill="1" applyBorder="1" applyAlignment="1">
      <alignment horizontal="center" vertical="center" wrapText="1"/>
    </xf>
    <xf numFmtId="0" fontId="28" fillId="33" borderId="58" xfId="0" applyFont="1" applyFill="1" applyBorder="1" applyAlignment="1">
      <alignment horizontal="center" vertical="center" wrapText="1"/>
    </xf>
    <xf numFmtId="0" fontId="28" fillId="33" borderId="59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75" xfId="0" applyFont="1" applyFill="1" applyBorder="1" applyAlignment="1">
      <alignment horizontal="center" vertical="center" wrapText="1"/>
    </xf>
    <xf numFmtId="0" fontId="30" fillId="34" borderId="71" xfId="53" applyFont="1" applyFill="1" applyBorder="1" applyAlignment="1">
      <alignment horizontal="center" vertical="center" wrapText="1"/>
      <protection/>
    </xf>
    <xf numFmtId="0" fontId="30" fillId="34" borderId="0" xfId="53" applyFont="1" applyFill="1" applyBorder="1" applyAlignment="1">
      <alignment horizontal="center" vertical="center" wrapText="1"/>
      <protection/>
    </xf>
    <xf numFmtId="0" fontId="30" fillId="34" borderId="12" xfId="53" applyFont="1" applyFill="1" applyBorder="1" applyAlignment="1">
      <alignment horizontal="center" vertical="center" wrapText="1"/>
      <protection/>
    </xf>
    <xf numFmtId="0" fontId="30" fillId="0" borderId="52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33" borderId="70" xfId="0" applyFont="1" applyFill="1" applyBorder="1" applyAlignment="1">
      <alignment horizontal="center" vertical="center" wrapText="1"/>
    </xf>
    <xf numFmtId="0" fontId="28" fillId="33" borderId="71" xfId="0" applyFont="1" applyFill="1" applyBorder="1" applyAlignment="1">
      <alignment horizontal="center" vertical="center" wrapText="1"/>
    </xf>
    <xf numFmtId="0" fontId="28" fillId="33" borderId="78" xfId="0" applyFont="1" applyFill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64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3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4 Трудовые ресурсы" xfId="54"/>
    <cellStyle name="Обычный_6 Расходы" xfId="55"/>
    <cellStyle name="Обычный_6_1 Доход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aikalspb@inbox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1"/>
  <sheetViews>
    <sheetView tabSelected="1" view="pageBreakPreview" zoomScaleNormal="125" zoomScaleSheetLayoutView="100" zoomScalePageLayoutView="0" workbookViewId="0" topLeftCell="A161">
      <selection activeCell="D169" sqref="D169:F169"/>
    </sheetView>
  </sheetViews>
  <sheetFormatPr defaultColWidth="8.875" defaultRowHeight="12.75"/>
  <cols>
    <col min="1" max="1" width="5.00390625" style="36" customWidth="1"/>
    <col min="2" max="2" width="48.75390625" style="35" customWidth="1"/>
    <col min="3" max="3" width="14.75390625" style="36" customWidth="1"/>
    <col min="4" max="4" width="12.625" style="36" customWidth="1"/>
    <col min="5" max="5" width="13.00390625" style="36" customWidth="1"/>
    <col min="6" max="6" width="11.625" style="36" customWidth="1"/>
    <col min="7" max="16384" width="8.875" style="35" customWidth="1"/>
  </cols>
  <sheetData>
    <row r="1" spans="1:6" ht="13.5" customHeight="1">
      <c r="A1" s="318" t="s">
        <v>81</v>
      </c>
      <c r="B1" s="318"/>
      <c r="C1" s="318"/>
      <c r="D1" s="318"/>
      <c r="E1" s="318"/>
      <c r="F1" s="318"/>
    </row>
    <row r="2" spans="1:6" ht="17.25" customHeight="1">
      <c r="A2" s="322" t="s">
        <v>48</v>
      </c>
      <c r="B2" s="322"/>
      <c r="C2" s="322"/>
      <c r="D2" s="322"/>
      <c r="E2" s="322"/>
      <c r="F2" s="322"/>
    </row>
    <row r="3" spans="1:6" ht="20.25">
      <c r="A3" s="326" t="s">
        <v>285</v>
      </c>
      <c r="B3" s="326"/>
      <c r="C3" s="326"/>
      <c r="D3" s="326"/>
      <c r="E3" s="326"/>
      <c r="F3" s="326"/>
    </row>
    <row r="4" spans="1:6" ht="15" customHeight="1">
      <c r="A4" s="323" t="s">
        <v>375</v>
      </c>
      <c r="B4" s="323"/>
      <c r="C4" s="323"/>
      <c r="D4" s="323"/>
      <c r="E4" s="323"/>
      <c r="F4" s="323"/>
    </row>
    <row r="5" ht="3" customHeight="1" thickBot="1"/>
    <row r="6" spans="1:6" ht="24" customHeight="1">
      <c r="A6" s="310" t="s">
        <v>0</v>
      </c>
      <c r="B6" s="324" t="s">
        <v>1</v>
      </c>
      <c r="C6" s="312" t="s">
        <v>82</v>
      </c>
      <c r="D6" s="316" t="s">
        <v>349</v>
      </c>
      <c r="E6" s="316" t="s">
        <v>350</v>
      </c>
      <c r="F6" s="327" t="s">
        <v>317</v>
      </c>
    </row>
    <row r="7" spans="1:6" ht="30" customHeight="1" thickBot="1">
      <c r="A7" s="311"/>
      <c r="B7" s="325"/>
      <c r="C7" s="313"/>
      <c r="D7" s="317"/>
      <c r="E7" s="317"/>
      <c r="F7" s="328"/>
    </row>
    <row r="8" spans="1:6" ht="15" customHeight="1" thickBot="1">
      <c r="A8" s="293" t="s">
        <v>83</v>
      </c>
      <c r="B8" s="294"/>
      <c r="C8" s="294"/>
      <c r="D8" s="303"/>
      <c r="E8" s="303"/>
      <c r="F8" s="304"/>
    </row>
    <row r="9" spans="1:6" ht="25.5">
      <c r="A9" s="169" t="s">
        <v>2</v>
      </c>
      <c r="B9" s="170" t="s">
        <v>167</v>
      </c>
      <c r="C9" s="165" t="s">
        <v>3</v>
      </c>
      <c r="D9" s="165">
        <v>6707</v>
      </c>
      <c r="E9" s="165">
        <v>6568</v>
      </c>
      <c r="F9" s="106">
        <f>E9/D9</f>
        <v>0.9792753839272402</v>
      </c>
    </row>
    <row r="10" spans="1:6" ht="12.75">
      <c r="A10" s="171" t="s">
        <v>4</v>
      </c>
      <c r="B10" s="93" t="s">
        <v>184</v>
      </c>
      <c r="C10" s="83" t="s">
        <v>3</v>
      </c>
      <c r="D10" s="83">
        <v>25</v>
      </c>
      <c r="E10" s="83">
        <v>24</v>
      </c>
      <c r="F10" s="106">
        <f aca="true" t="shared" si="0" ref="F10:F16">E10/D10</f>
        <v>0.96</v>
      </c>
    </row>
    <row r="11" spans="1:6" ht="12.75">
      <c r="A11" s="171" t="s">
        <v>5</v>
      </c>
      <c r="B11" s="93" t="s">
        <v>84</v>
      </c>
      <c r="C11" s="83" t="s">
        <v>3</v>
      </c>
      <c r="D11" s="83">
        <v>30</v>
      </c>
      <c r="E11" s="83">
        <v>31</v>
      </c>
      <c r="F11" s="106">
        <f t="shared" si="0"/>
        <v>1.0333333333333334</v>
      </c>
    </row>
    <row r="12" spans="1:6" ht="12.75">
      <c r="A12" s="171" t="s">
        <v>56</v>
      </c>
      <c r="B12" s="93" t="s">
        <v>165</v>
      </c>
      <c r="C12" s="83" t="s">
        <v>3</v>
      </c>
      <c r="D12" s="83">
        <v>-88</v>
      </c>
      <c r="E12" s="83">
        <v>-51</v>
      </c>
      <c r="F12" s="106">
        <f t="shared" si="0"/>
        <v>0.5795454545454546</v>
      </c>
    </row>
    <row r="13" spans="1:6" ht="12.75">
      <c r="A13" s="172" t="s">
        <v>75</v>
      </c>
      <c r="B13" s="93" t="s">
        <v>90</v>
      </c>
      <c r="C13" s="173" t="s">
        <v>211</v>
      </c>
      <c r="D13" s="223">
        <f>(D10/D9)*1000</f>
        <v>3.7274489339496046</v>
      </c>
      <c r="E13" s="223">
        <f>(E10/E9)*1000</f>
        <v>3.6540803897685747</v>
      </c>
      <c r="F13" s="106">
        <f t="shared" si="0"/>
        <v>0.9803166869671133</v>
      </c>
    </row>
    <row r="14" spans="1:6" ht="12.75">
      <c r="A14" s="171" t="s">
        <v>74</v>
      </c>
      <c r="B14" s="93" t="s">
        <v>91</v>
      </c>
      <c r="C14" s="173" t="s">
        <v>211</v>
      </c>
      <c r="D14" s="223">
        <f>(D11/D9)*1000</f>
        <v>4.472938720739525</v>
      </c>
      <c r="E14" s="223">
        <f>(E11/E9)*1000</f>
        <v>4.719853836784409</v>
      </c>
      <c r="F14" s="106">
        <f t="shared" si="0"/>
        <v>1.055201989443768</v>
      </c>
    </row>
    <row r="15" spans="1:6" ht="12.75">
      <c r="A15" s="172" t="s">
        <v>76</v>
      </c>
      <c r="B15" s="93" t="s">
        <v>92</v>
      </c>
      <c r="C15" s="173" t="s">
        <v>211</v>
      </c>
      <c r="D15" s="223">
        <f>D13-D14</f>
        <v>-0.7454897867899204</v>
      </c>
      <c r="E15" s="223">
        <f>E13-E14</f>
        <v>-1.0657734470158347</v>
      </c>
      <c r="F15" s="106">
        <f t="shared" si="0"/>
        <v>1.4296285018270418</v>
      </c>
    </row>
    <row r="16" spans="1:6" ht="13.5" customHeight="1" thickBot="1">
      <c r="A16" s="174" t="s">
        <v>164</v>
      </c>
      <c r="B16" s="175" t="s">
        <v>77</v>
      </c>
      <c r="C16" s="173" t="s">
        <v>211</v>
      </c>
      <c r="D16" s="224">
        <f>(D12/D9)*1000</f>
        <v>-13.12062024750261</v>
      </c>
      <c r="E16" s="224">
        <f>(E12/E9)*1000</f>
        <v>-7.764920828258221</v>
      </c>
      <c r="F16" s="106">
        <f t="shared" si="0"/>
        <v>0.5918104999446351</v>
      </c>
    </row>
    <row r="17" spans="1:6" ht="15" customHeight="1" thickBot="1">
      <c r="A17" s="319" t="s">
        <v>288</v>
      </c>
      <c r="B17" s="320"/>
      <c r="C17" s="320"/>
      <c r="D17" s="320"/>
      <c r="E17" s="320"/>
      <c r="F17" s="321"/>
    </row>
    <row r="18" spans="1:6" ht="19.5" customHeight="1">
      <c r="A18" s="283" t="s">
        <v>49</v>
      </c>
      <c r="B18" s="176" t="s">
        <v>193</v>
      </c>
      <c r="C18" s="177" t="s">
        <v>3</v>
      </c>
      <c r="D18" s="168">
        <v>1439.3</v>
      </c>
      <c r="E18" s="168">
        <v>1463.3</v>
      </c>
      <c r="F18" s="110">
        <f>E18/D18</f>
        <v>1.016674772458834</v>
      </c>
    </row>
    <row r="19" spans="1:6" ht="11.25" customHeight="1">
      <c r="A19" s="271"/>
      <c r="B19" s="273" t="s">
        <v>213</v>
      </c>
      <c r="C19" s="273"/>
      <c r="D19" s="273"/>
      <c r="E19" s="273"/>
      <c r="F19" s="274"/>
    </row>
    <row r="20" spans="1:6" ht="12.75">
      <c r="A20" s="271"/>
      <c r="B20" s="235" t="s">
        <v>25</v>
      </c>
      <c r="C20" s="165" t="s">
        <v>3</v>
      </c>
      <c r="D20" s="165">
        <v>297</v>
      </c>
      <c r="E20" s="165">
        <v>297</v>
      </c>
      <c r="F20" s="106">
        <f>E20/D20</f>
        <v>1</v>
      </c>
    </row>
    <row r="21" spans="1:6" ht="12.75">
      <c r="A21" s="271"/>
      <c r="B21" s="112" t="s">
        <v>26</v>
      </c>
      <c r="C21" s="83" t="s">
        <v>3</v>
      </c>
      <c r="D21" s="83"/>
      <c r="E21" s="83"/>
      <c r="F21" s="99"/>
    </row>
    <row r="22" spans="1:6" ht="12.75">
      <c r="A22" s="271"/>
      <c r="B22" s="112" t="s">
        <v>20</v>
      </c>
      <c r="C22" s="83" t="s">
        <v>3</v>
      </c>
      <c r="D22" s="83">
        <v>412</v>
      </c>
      <c r="E22" s="83">
        <v>407.17</v>
      </c>
      <c r="F22" s="99">
        <f>E22/D22</f>
        <v>0.9882766990291263</v>
      </c>
    </row>
    <row r="23" spans="1:6" ht="27" customHeight="1">
      <c r="A23" s="271"/>
      <c r="B23" s="112" t="s">
        <v>27</v>
      </c>
      <c r="C23" s="83" t="s">
        <v>3</v>
      </c>
      <c r="D23" s="83">
        <v>536</v>
      </c>
      <c r="E23" s="83">
        <f>529</f>
        <v>529</v>
      </c>
      <c r="F23" s="99">
        <f aca="true" t="shared" si="1" ref="F23:F31">E23/D23</f>
        <v>0.9869402985074627</v>
      </c>
    </row>
    <row r="24" spans="1:6" ht="12.75">
      <c r="A24" s="271"/>
      <c r="B24" s="112" t="s">
        <v>19</v>
      </c>
      <c r="C24" s="83" t="s">
        <v>3</v>
      </c>
      <c r="D24" s="83"/>
      <c r="E24" s="83"/>
      <c r="F24" s="99"/>
    </row>
    <row r="25" spans="1:6" ht="29.25" customHeight="1">
      <c r="A25" s="271"/>
      <c r="B25" s="112" t="s">
        <v>28</v>
      </c>
      <c r="C25" s="83" t="s">
        <v>3</v>
      </c>
      <c r="D25" s="83">
        <v>180</v>
      </c>
      <c r="E25" s="83">
        <v>214</v>
      </c>
      <c r="F25" s="99">
        <f t="shared" si="1"/>
        <v>1.1888888888888889</v>
      </c>
    </row>
    <row r="26" spans="1:9" ht="12.75">
      <c r="A26" s="271"/>
      <c r="B26" s="112" t="s">
        <v>29</v>
      </c>
      <c r="C26" s="83" t="s">
        <v>3</v>
      </c>
      <c r="D26" s="83"/>
      <c r="E26" s="83"/>
      <c r="F26" s="99"/>
      <c r="I26" s="78"/>
    </row>
    <row r="27" spans="1:6" ht="12.75">
      <c r="A27" s="271"/>
      <c r="B27" s="112" t="s">
        <v>24</v>
      </c>
      <c r="C27" s="83" t="s">
        <v>3</v>
      </c>
      <c r="D27" s="83">
        <v>358</v>
      </c>
      <c r="E27" s="83"/>
      <c r="F27" s="99">
        <f t="shared" si="1"/>
        <v>0</v>
      </c>
    </row>
    <row r="28" spans="1:6" ht="25.5">
      <c r="A28" s="271"/>
      <c r="B28" s="112" t="s">
        <v>30</v>
      </c>
      <c r="C28" s="83" t="s">
        <v>3</v>
      </c>
      <c r="D28" s="83"/>
      <c r="E28" s="83"/>
      <c r="F28" s="99"/>
    </row>
    <row r="29" spans="1:6" ht="26.25" customHeight="1">
      <c r="A29" s="271"/>
      <c r="B29" s="112" t="s">
        <v>31</v>
      </c>
      <c r="C29" s="83" t="s">
        <v>3</v>
      </c>
      <c r="D29" s="83"/>
      <c r="E29" s="83">
        <v>12</v>
      </c>
      <c r="F29" s="99"/>
    </row>
    <row r="30" spans="1:6" ht="25.5">
      <c r="A30" s="271"/>
      <c r="B30" s="112" t="s">
        <v>32</v>
      </c>
      <c r="C30" s="83" t="s">
        <v>3</v>
      </c>
      <c r="D30" s="83"/>
      <c r="E30" s="83"/>
      <c r="F30" s="99"/>
    </row>
    <row r="31" spans="1:6" ht="24" customHeight="1">
      <c r="A31" s="171" t="s">
        <v>57</v>
      </c>
      <c r="B31" s="175" t="s">
        <v>194</v>
      </c>
      <c r="C31" s="83" t="s">
        <v>47</v>
      </c>
      <c r="D31" s="83">
        <v>0.2</v>
      </c>
      <c r="E31" s="83">
        <v>0.22</v>
      </c>
      <c r="F31" s="99">
        <f t="shared" si="1"/>
        <v>1.0999999999999999</v>
      </c>
    </row>
    <row r="32" spans="1:6" ht="23.25" customHeight="1">
      <c r="A32" s="271" t="s">
        <v>55</v>
      </c>
      <c r="B32" s="93" t="s">
        <v>195</v>
      </c>
      <c r="C32" s="83" t="s">
        <v>46</v>
      </c>
      <c r="D32" s="83">
        <v>123</v>
      </c>
      <c r="E32" s="83">
        <v>21</v>
      </c>
      <c r="F32" s="99">
        <f>E32/D32</f>
        <v>0.17073170731707318</v>
      </c>
    </row>
    <row r="33" spans="1:6" ht="12.75">
      <c r="A33" s="271"/>
      <c r="B33" s="273" t="s">
        <v>203</v>
      </c>
      <c r="C33" s="273"/>
      <c r="D33" s="273"/>
      <c r="E33" s="273"/>
      <c r="F33" s="274"/>
    </row>
    <row r="34" spans="1:6" ht="12.75">
      <c r="A34" s="271"/>
      <c r="B34" s="93" t="s">
        <v>50</v>
      </c>
      <c r="C34" s="83" t="s">
        <v>46</v>
      </c>
      <c r="D34" s="83">
        <v>123</v>
      </c>
      <c r="E34" s="83">
        <v>21</v>
      </c>
      <c r="F34" s="99">
        <f>E34/D34</f>
        <v>0.17073170731707318</v>
      </c>
    </row>
    <row r="35" spans="1:6" ht="25.5">
      <c r="A35" s="271"/>
      <c r="B35" s="93" t="s">
        <v>245</v>
      </c>
      <c r="C35" s="83"/>
      <c r="D35" s="83" t="s">
        <v>250</v>
      </c>
      <c r="E35" s="83" t="s">
        <v>250</v>
      </c>
      <c r="F35" s="99"/>
    </row>
    <row r="36" spans="1:6" ht="12.75">
      <c r="A36" s="271"/>
      <c r="B36" s="93" t="s">
        <v>324</v>
      </c>
      <c r="C36" s="83"/>
      <c r="D36" s="83">
        <v>123</v>
      </c>
      <c r="E36" s="83">
        <v>21</v>
      </c>
      <c r="F36" s="99">
        <f>E36/D36</f>
        <v>0.17073170731707318</v>
      </c>
    </row>
    <row r="37" spans="1:6" ht="12.75">
      <c r="A37" s="271"/>
      <c r="B37" s="93" t="s">
        <v>185</v>
      </c>
      <c r="C37" s="83" t="s">
        <v>46</v>
      </c>
      <c r="D37" s="83"/>
      <c r="E37" s="83"/>
      <c r="F37" s="99"/>
    </row>
    <row r="38" spans="1:6" ht="25.5">
      <c r="A38" s="271"/>
      <c r="B38" s="93" t="s">
        <v>245</v>
      </c>
      <c r="C38" s="83"/>
      <c r="D38" s="83"/>
      <c r="E38" s="83" t="s">
        <v>250</v>
      </c>
      <c r="F38" s="99"/>
    </row>
    <row r="39" spans="1:6" ht="12.75" hidden="1">
      <c r="A39" s="271"/>
      <c r="B39" s="93"/>
      <c r="C39" s="83"/>
      <c r="D39" s="83"/>
      <c r="E39" s="83"/>
      <c r="F39" s="99"/>
    </row>
    <row r="40" spans="1:6" ht="12.75" hidden="1">
      <c r="A40" s="271"/>
      <c r="B40" s="93"/>
      <c r="C40" s="83"/>
      <c r="D40" s="83"/>
      <c r="E40" s="83"/>
      <c r="F40" s="225"/>
    </row>
    <row r="41" spans="1:6" ht="12.75">
      <c r="A41" s="271"/>
      <c r="B41" s="314" t="s">
        <v>88</v>
      </c>
      <c r="C41" s="314"/>
      <c r="D41" s="314"/>
      <c r="E41" s="314"/>
      <c r="F41" s="315"/>
    </row>
    <row r="42" spans="1:6" ht="12.75">
      <c r="A42" s="271"/>
      <c r="B42" s="111" t="s">
        <v>25</v>
      </c>
      <c r="C42" s="83" t="s">
        <v>46</v>
      </c>
      <c r="D42" s="83"/>
      <c r="E42" s="83" t="s">
        <v>250</v>
      </c>
      <c r="F42" s="99"/>
    </row>
    <row r="43" spans="1:6" ht="12.75">
      <c r="A43" s="271"/>
      <c r="B43" s="111" t="s">
        <v>26</v>
      </c>
      <c r="C43" s="83" t="s">
        <v>46</v>
      </c>
      <c r="D43" s="83"/>
      <c r="E43" s="83" t="s">
        <v>250</v>
      </c>
      <c r="F43" s="99"/>
    </row>
    <row r="44" spans="1:6" ht="12.75">
      <c r="A44" s="271"/>
      <c r="B44" s="111" t="s">
        <v>20</v>
      </c>
      <c r="C44" s="83" t="s">
        <v>46</v>
      </c>
      <c r="D44" s="83"/>
      <c r="E44" s="83" t="s">
        <v>250</v>
      </c>
      <c r="F44" s="99"/>
    </row>
    <row r="45" spans="1:6" ht="12.75" customHeight="1">
      <c r="A45" s="271"/>
      <c r="B45" s="111" t="s">
        <v>27</v>
      </c>
      <c r="C45" s="83" t="s">
        <v>46</v>
      </c>
      <c r="D45" s="83"/>
      <c r="E45" s="83"/>
      <c r="F45" s="99"/>
    </row>
    <row r="46" spans="1:6" ht="12.75">
      <c r="A46" s="271"/>
      <c r="B46" s="111" t="s">
        <v>19</v>
      </c>
      <c r="C46" s="83" t="s">
        <v>46</v>
      </c>
      <c r="D46" s="83"/>
      <c r="E46" s="83" t="s">
        <v>250</v>
      </c>
      <c r="F46" s="99"/>
    </row>
    <row r="47" spans="1:6" ht="36" customHeight="1">
      <c r="A47" s="271"/>
      <c r="B47" s="111" t="s">
        <v>28</v>
      </c>
      <c r="C47" s="83" t="s">
        <v>46</v>
      </c>
      <c r="D47" s="83"/>
      <c r="E47" s="83">
        <v>21</v>
      </c>
      <c r="F47" s="99"/>
    </row>
    <row r="48" spans="1:6" ht="11.25" customHeight="1">
      <c r="A48" s="271"/>
      <c r="B48" s="111" t="s">
        <v>29</v>
      </c>
      <c r="C48" s="83" t="s">
        <v>46</v>
      </c>
      <c r="D48" s="83"/>
      <c r="E48" s="83" t="s">
        <v>250</v>
      </c>
      <c r="F48" s="99"/>
    </row>
    <row r="49" spans="1:6" ht="12.75">
      <c r="A49" s="271"/>
      <c r="B49" s="111" t="s">
        <v>24</v>
      </c>
      <c r="C49" s="83" t="s">
        <v>46</v>
      </c>
      <c r="D49" s="83"/>
      <c r="E49" s="83" t="s">
        <v>250</v>
      </c>
      <c r="F49" s="99"/>
    </row>
    <row r="50" spans="1:6" ht="25.5">
      <c r="A50" s="271"/>
      <c r="B50" s="111" t="s">
        <v>30</v>
      </c>
      <c r="C50" s="83" t="s">
        <v>46</v>
      </c>
      <c r="D50" s="83"/>
      <c r="E50" s="83" t="s">
        <v>250</v>
      </c>
      <c r="F50" s="99"/>
    </row>
    <row r="51" spans="1:6" ht="25.5">
      <c r="A51" s="271"/>
      <c r="B51" s="111" t="s">
        <v>31</v>
      </c>
      <c r="C51" s="83" t="s">
        <v>46</v>
      </c>
      <c r="D51" s="83"/>
      <c r="E51" s="83" t="s">
        <v>250</v>
      </c>
      <c r="F51" s="99"/>
    </row>
    <row r="52" spans="1:6" ht="24" customHeight="1">
      <c r="A52" s="271"/>
      <c r="B52" s="111" t="s">
        <v>32</v>
      </c>
      <c r="C52" s="83" t="s">
        <v>46</v>
      </c>
      <c r="D52" s="83"/>
      <c r="E52" s="83" t="s">
        <v>250</v>
      </c>
      <c r="F52" s="99"/>
    </row>
    <row r="53" spans="1:6" ht="25.5">
      <c r="A53" s="271" t="s">
        <v>58</v>
      </c>
      <c r="B53" s="93" t="s">
        <v>196</v>
      </c>
      <c r="C53" s="89" t="s">
        <v>17</v>
      </c>
      <c r="D53" s="122">
        <v>36745.5</v>
      </c>
      <c r="E53" s="105">
        <v>37963</v>
      </c>
      <c r="F53" s="99">
        <f>E53/D53</f>
        <v>1.0331333088405383</v>
      </c>
    </row>
    <row r="54" spans="1:6" ht="12.75">
      <c r="A54" s="271"/>
      <c r="B54" s="273" t="s">
        <v>85</v>
      </c>
      <c r="C54" s="273"/>
      <c r="D54" s="273"/>
      <c r="E54" s="273"/>
      <c r="F54" s="274"/>
    </row>
    <row r="55" spans="1:6" ht="12.75">
      <c r="A55" s="271"/>
      <c r="B55" s="112" t="s">
        <v>25</v>
      </c>
      <c r="C55" s="89" t="s">
        <v>17</v>
      </c>
      <c r="D55" s="105">
        <v>34704</v>
      </c>
      <c r="E55" s="105">
        <v>36000</v>
      </c>
      <c r="F55" s="99">
        <f>E55/D55</f>
        <v>1.037344398340249</v>
      </c>
    </row>
    <row r="56" spans="1:6" ht="12.75">
      <c r="A56" s="271"/>
      <c r="B56" s="112" t="s">
        <v>26</v>
      </c>
      <c r="C56" s="89" t="s">
        <v>17</v>
      </c>
      <c r="D56" s="105"/>
      <c r="E56" s="105"/>
      <c r="F56" s="99"/>
    </row>
    <row r="57" spans="1:6" ht="12.75">
      <c r="A57" s="271"/>
      <c r="B57" s="112" t="s">
        <v>20</v>
      </c>
      <c r="C57" s="89" t="s">
        <v>17</v>
      </c>
      <c r="D57" s="105">
        <v>49427</v>
      </c>
      <c r="E57" s="105">
        <v>68983.88</v>
      </c>
      <c r="F57" s="99">
        <f>E57/D57</f>
        <v>1.3956720011329842</v>
      </c>
    </row>
    <row r="58" spans="1:6" ht="23.25" customHeight="1">
      <c r="A58" s="271"/>
      <c r="B58" s="112" t="s">
        <v>27</v>
      </c>
      <c r="C58" s="89" t="s">
        <v>17</v>
      </c>
      <c r="D58" s="105">
        <v>33567</v>
      </c>
      <c r="E58" s="105">
        <v>34881</v>
      </c>
      <c r="F58" s="99">
        <f aca="true" t="shared" si="2" ref="F58:F64">E58/D58</f>
        <v>1.0391455894181785</v>
      </c>
    </row>
    <row r="59" spans="1:6" ht="12.75">
      <c r="A59" s="271"/>
      <c r="B59" s="112" t="s">
        <v>19</v>
      </c>
      <c r="C59" s="89" t="s">
        <v>17</v>
      </c>
      <c r="D59" s="105"/>
      <c r="E59" s="105"/>
      <c r="F59" s="99"/>
    </row>
    <row r="60" spans="1:6" ht="36.75" customHeight="1">
      <c r="A60" s="271"/>
      <c r="B60" s="112" t="s">
        <v>28</v>
      </c>
      <c r="C60" s="89" t="s">
        <v>17</v>
      </c>
      <c r="D60" s="105">
        <v>30954</v>
      </c>
      <c r="E60" s="105">
        <v>30230</v>
      </c>
      <c r="F60" s="99">
        <f t="shared" si="2"/>
        <v>0.9766104542223946</v>
      </c>
    </row>
    <row r="61" spans="1:6" ht="15" customHeight="1">
      <c r="A61" s="271"/>
      <c r="B61" s="112" t="s">
        <v>29</v>
      </c>
      <c r="C61" s="89" t="s">
        <v>17</v>
      </c>
      <c r="D61" s="105"/>
      <c r="E61" s="105"/>
      <c r="F61" s="99"/>
    </row>
    <row r="62" spans="1:6" ht="17.25" customHeight="1">
      <c r="A62" s="271"/>
      <c r="B62" s="112" t="s">
        <v>24</v>
      </c>
      <c r="C62" s="89" t="s">
        <v>17</v>
      </c>
      <c r="D62" s="105">
        <v>33170</v>
      </c>
      <c r="E62" s="105"/>
      <c r="F62" s="99">
        <f t="shared" si="2"/>
        <v>0</v>
      </c>
    </row>
    <row r="63" spans="1:6" ht="18" customHeight="1">
      <c r="A63" s="271"/>
      <c r="B63" s="112" t="s">
        <v>30</v>
      </c>
      <c r="C63" s="89" t="s">
        <v>17</v>
      </c>
      <c r="D63" s="105"/>
      <c r="E63" s="105"/>
      <c r="F63" s="99"/>
    </row>
    <row r="64" spans="1:6" ht="25.5">
      <c r="A64" s="271"/>
      <c r="B64" s="112" t="s">
        <v>31</v>
      </c>
      <c r="C64" s="89" t="s">
        <v>17</v>
      </c>
      <c r="D64" s="105">
        <v>45393</v>
      </c>
      <c r="E64" s="105">
        <v>36997</v>
      </c>
      <c r="F64" s="99">
        <f t="shared" si="2"/>
        <v>0.8150375608574009</v>
      </c>
    </row>
    <row r="65" spans="1:6" ht="26.25" thickBot="1">
      <c r="A65" s="301"/>
      <c r="B65" s="179" t="s">
        <v>32</v>
      </c>
      <c r="C65" s="180" t="s">
        <v>17</v>
      </c>
      <c r="D65" s="102"/>
      <c r="E65" s="102"/>
      <c r="F65" s="107"/>
    </row>
    <row r="66" spans="1:6" ht="15.75" customHeight="1" thickBot="1">
      <c r="A66" s="308" t="s">
        <v>289</v>
      </c>
      <c r="B66" s="308"/>
      <c r="C66" s="308"/>
      <c r="D66" s="308"/>
      <c r="E66" s="308"/>
      <c r="F66" s="308"/>
    </row>
    <row r="67" spans="1:7" ht="66.75" customHeight="1">
      <c r="A67" s="169" t="s">
        <v>51</v>
      </c>
      <c r="B67" s="181" t="s">
        <v>93</v>
      </c>
      <c r="C67" s="164" t="s">
        <v>59</v>
      </c>
      <c r="D67" s="203">
        <v>1687979.7</v>
      </c>
      <c r="E67" s="203">
        <v>1720729.1</v>
      </c>
      <c r="F67" s="99">
        <f>E67/D67</f>
        <v>1.0194015366417026</v>
      </c>
      <c r="G67" s="104"/>
    </row>
    <row r="68" spans="1:6" ht="36.75" customHeight="1" thickBot="1">
      <c r="A68" s="182" t="s">
        <v>60</v>
      </c>
      <c r="B68" s="183" t="s">
        <v>186</v>
      </c>
      <c r="C68" s="84" t="s">
        <v>87</v>
      </c>
      <c r="D68" s="84"/>
      <c r="E68" s="84"/>
      <c r="F68" s="107"/>
    </row>
    <row r="69" spans="1:6" ht="21.75" customHeight="1" hidden="1">
      <c r="A69" s="165"/>
      <c r="B69" s="118"/>
      <c r="C69" s="165"/>
      <c r="D69" s="165"/>
      <c r="E69" s="165"/>
      <c r="F69" s="165"/>
    </row>
    <row r="70" spans="1:6" ht="20.25" customHeight="1" hidden="1">
      <c r="A70" s="83"/>
      <c r="B70" s="109"/>
      <c r="C70" s="83"/>
      <c r="D70" s="83"/>
      <c r="E70" s="83"/>
      <c r="F70" s="83"/>
    </row>
    <row r="71" spans="1:6" ht="21.75" customHeight="1" hidden="1">
      <c r="A71" s="83"/>
      <c r="B71" s="109"/>
      <c r="C71" s="83"/>
      <c r="D71" s="83"/>
      <c r="E71" s="83"/>
      <c r="F71" s="83"/>
    </row>
    <row r="72" spans="1:6" ht="20.25" customHeight="1" hidden="1">
      <c r="A72" s="83"/>
      <c r="B72" s="109"/>
      <c r="C72" s="83"/>
      <c r="D72" s="83"/>
      <c r="E72" s="83"/>
      <c r="F72" s="83"/>
    </row>
    <row r="73" spans="1:6" ht="23.25" customHeight="1" hidden="1">
      <c r="A73" s="83"/>
      <c r="B73" s="109"/>
      <c r="C73" s="83"/>
      <c r="D73" s="83"/>
      <c r="E73" s="83"/>
      <c r="F73" s="83"/>
    </row>
    <row r="74" spans="1:6" ht="23.25" customHeight="1" hidden="1">
      <c r="A74" s="121"/>
      <c r="B74" s="184"/>
      <c r="C74" s="121"/>
      <c r="D74" s="121"/>
      <c r="E74" s="121"/>
      <c r="F74" s="121"/>
    </row>
    <row r="75" spans="1:6" s="37" customFormat="1" ht="14.25" customHeight="1" thickBot="1">
      <c r="A75" s="307" t="s">
        <v>290</v>
      </c>
      <c r="B75" s="308"/>
      <c r="C75" s="308"/>
      <c r="D75" s="308"/>
      <c r="E75" s="308"/>
      <c r="F75" s="309"/>
    </row>
    <row r="76" spans="1:6" ht="25.5">
      <c r="A76" s="283" t="s">
        <v>61</v>
      </c>
      <c r="B76" s="113" t="s">
        <v>94</v>
      </c>
      <c r="C76" s="114" t="s">
        <v>59</v>
      </c>
      <c r="D76" s="204">
        <f>D78+D79</f>
        <v>731000</v>
      </c>
      <c r="E76" s="222">
        <f>E78+E79</f>
        <v>830317</v>
      </c>
      <c r="F76" s="119">
        <f>E76/D76</f>
        <v>1.1358645690834472</v>
      </c>
    </row>
    <row r="77" spans="1:6" ht="12.75">
      <c r="A77" s="271"/>
      <c r="B77" s="305" t="s">
        <v>86</v>
      </c>
      <c r="C77" s="305"/>
      <c r="D77" s="305"/>
      <c r="E77" s="305"/>
      <c r="F77" s="306"/>
    </row>
    <row r="78" spans="1:6" ht="12.75">
      <c r="A78" s="271"/>
      <c r="B78" s="108" t="s">
        <v>6</v>
      </c>
      <c r="C78" s="89" t="s">
        <v>59</v>
      </c>
      <c r="D78" s="167"/>
      <c r="E78" s="83"/>
      <c r="F78" s="99"/>
    </row>
    <row r="79" spans="1:6" ht="12.75">
      <c r="A79" s="271"/>
      <c r="B79" s="108" t="s">
        <v>7</v>
      </c>
      <c r="C79" s="89" t="s">
        <v>59</v>
      </c>
      <c r="D79" s="204">
        <v>731000</v>
      </c>
      <c r="E79" s="204">
        <v>830317</v>
      </c>
      <c r="F79" s="99">
        <f>E79/D79</f>
        <v>1.1358645690834472</v>
      </c>
    </row>
    <row r="80" spans="1:6" ht="27" customHeight="1">
      <c r="A80" s="271" t="s">
        <v>62</v>
      </c>
      <c r="B80" s="109" t="s">
        <v>8</v>
      </c>
      <c r="C80" s="109"/>
      <c r="D80" s="164"/>
      <c r="E80" s="89"/>
      <c r="F80" s="99"/>
    </row>
    <row r="81" spans="1:6" ht="12" customHeight="1">
      <c r="A81" s="271"/>
      <c r="B81" s="88" t="s">
        <v>9</v>
      </c>
      <c r="C81" s="83" t="s">
        <v>87</v>
      </c>
      <c r="D81" s="83"/>
      <c r="E81" s="83"/>
      <c r="F81" s="99"/>
    </row>
    <row r="82" spans="1:6" ht="12.75">
      <c r="A82" s="271"/>
      <c r="B82" s="88" t="s">
        <v>10</v>
      </c>
      <c r="C82" s="83" t="s">
        <v>87</v>
      </c>
      <c r="D82" s="83"/>
      <c r="E82" s="83"/>
      <c r="F82" s="99"/>
    </row>
    <row r="83" spans="1:6" ht="12" customHeight="1">
      <c r="A83" s="271"/>
      <c r="B83" s="88" t="s">
        <v>14</v>
      </c>
      <c r="C83" s="83" t="s">
        <v>87</v>
      </c>
      <c r="D83" s="83"/>
      <c r="E83" s="83"/>
      <c r="F83" s="99"/>
    </row>
    <row r="84" spans="1:6" ht="11.25" customHeight="1">
      <c r="A84" s="271"/>
      <c r="B84" s="88" t="s">
        <v>13</v>
      </c>
      <c r="C84" s="83" t="s">
        <v>87</v>
      </c>
      <c r="D84" s="83"/>
      <c r="E84" s="83"/>
      <c r="F84" s="99"/>
    </row>
    <row r="85" spans="1:6" ht="10.5" customHeight="1">
      <c r="A85" s="271"/>
      <c r="B85" s="88" t="s">
        <v>11</v>
      </c>
      <c r="C85" s="83" t="s">
        <v>16</v>
      </c>
      <c r="D85" s="83"/>
      <c r="E85" s="83"/>
      <c r="F85" s="99"/>
    </row>
    <row r="86" spans="1:6" ht="15" customHeight="1" thickBot="1">
      <c r="A86" s="301"/>
      <c r="B86" s="117" t="s">
        <v>12</v>
      </c>
      <c r="C86" s="84" t="s">
        <v>15</v>
      </c>
      <c r="D86" s="84">
        <v>25.8</v>
      </c>
      <c r="E86" s="224">
        <v>45.966</v>
      </c>
      <c r="F86" s="107">
        <f>E86/D86</f>
        <v>1.7816279069767442</v>
      </c>
    </row>
    <row r="87" spans="1:6" ht="15.75" customHeight="1" thickBot="1">
      <c r="A87" s="280" t="s">
        <v>291</v>
      </c>
      <c r="B87" s="281"/>
      <c r="C87" s="281"/>
      <c r="D87" s="281"/>
      <c r="E87" s="281"/>
      <c r="F87" s="282"/>
    </row>
    <row r="88" spans="1:6" ht="12.75">
      <c r="A88" s="185" t="s">
        <v>188</v>
      </c>
      <c r="B88" s="186" t="s">
        <v>65</v>
      </c>
      <c r="C88" s="91" t="s">
        <v>18</v>
      </c>
      <c r="D88" s="177"/>
      <c r="E88" s="177"/>
      <c r="F88" s="110"/>
    </row>
    <row r="89" spans="1:6" ht="12.75">
      <c r="A89" s="171" t="s">
        <v>52</v>
      </c>
      <c r="B89" s="175" t="s">
        <v>66</v>
      </c>
      <c r="C89" s="89" t="s">
        <v>18</v>
      </c>
      <c r="D89" s="83"/>
      <c r="E89" s="83"/>
      <c r="F89" s="99"/>
    </row>
    <row r="90" spans="1:6" ht="12.75">
      <c r="A90" s="171" t="s">
        <v>64</v>
      </c>
      <c r="B90" s="175" t="s">
        <v>67</v>
      </c>
      <c r="C90" s="89" t="s">
        <v>18</v>
      </c>
      <c r="D90" s="105">
        <v>459917.6</v>
      </c>
      <c r="E90" s="105"/>
      <c r="F90" s="99">
        <f>E90/D90</f>
        <v>0</v>
      </c>
    </row>
    <row r="91" spans="1:6" ht="15.75" customHeight="1" thickBot="1">
      <c r="A91" s="302" t="s">
        <v>292</v>
      </c>
      <c r="B91" s="303"/>
      <c r="C91" s="303"/>
      <c r="D91" s="303"/>
      <c r="E91" s="303"/>
      <c r="F91" s="304"/>
    </row>
    <row r="92" spans="1:6" ht="12.75">
      <c r="A92" s="283" t="s">
        <v>53</v>
      </c>
      <c r="B92" s="161" t="s">
        <v>197</v>
      </c>
      <c r="C92" s="91" t="s">
        <v>63</v>
      </c>
      <c r="D92" s="159">
        <v>54343</v>
      </c>
      <c r="E92" s="168">
        <f>E94+E95+E96+E97+E98+E99+E100+E101+E102+E103+E104</f>
        <v>45101.6</v>
      </c>
      <c r="F92" s="110">
        <f>E92/D92</f>
        <v>0.8299431389507388</v>
      </c>
    </row>
    <row r="93" spans="1:6" ht="12.75">
      <c r="A93" s="271"/>
      <c r="B93" s="273" t="s">
        <v>88</v>
      </c>
      <c r="C93" s="273"/>
      <c r="D93" s="273"/>
      <c r="E93" s="273"/>
      <c r="F93" s="274"/>
    </row>
    <row r="94" spans="1:6" ht="12.75">
      <c r="A94" s="271"/>
      <c r="B94" s="163" t="s">
        <v>25</v>
      </c>
      <c r="C94" s="164" t="s">
        <v>18</v>
      </c>
      <c r="D94" s="165">
        <v>0</v>
      </c>
      <c r="E94" s="165"/>
      <c r="F94" s="106"/>
    </row>
    <row r="95" spans="1:6" ht="12.75">
      <c r="A95" s="271"/>
      <c r="B95" s="166" t="s">
        <v>26</v>
      </c>
      <c r="C95" s="89" t="s">
        <v>18</v>
      </c>
      <c r="D95" s="83"/>
      <c r="E95" s="83"/>
      <c r="F95" s="99"/>
    </row>
    <row r="96" spans="1:6" ht="12.75">
      <c r="A96" s="271"/>
      <c r="B96" s="166" t="s">
        <v>20</v>
      </c>
      <c r="C96" s="89" t="s">
        <v>18</v>
      </c>
      <c r="D96" s="83">
        <v>18649</v>
      </c>
      <c r="E96" s="83">
        <v>19344.9</v>
      </c>
      <c r="F96" s="106">
        <f>E96/D96</f>
        <v>1.0373156737626683</v>
      </c>
    </row>
    <row r="97" spans="1:6" ht="25.5" customHeight="1">
      <c r="A97" s="271"/>
      <c r="B97" s="166" t="s">
        <v>27</v>
      </c>
      <c r="C97" s="89" t="s">
        <v>18</v>
      </c>
      <c r="D97" s="204">
        <v>22889</v>
      </c>
      <c r="E97" s="204">
        <v>18432</v>
      </c>
      <c r="F97" s="106">
        <f>E97/D97</f>
        <v>0.8052776442832802</v>
      </c>
    </row>
    <row r="98" spans="1:6" ht="12.75">
      <c r="A98" s="271"/>
      <c r="B98" s="166" t="s">
        <v>19</v>
      </c>
      <c r="C98" s="89" t="s">
        <v>18</v>
      </c>
      <c r="D98" s="83"/>
      <c r="E98" s="83"/>
      <c r="F98" s="106"/>
    </row>
    <row r="99" spans="1:6" ht="37.5" customHeight="1">
      <c r="A99" s="271"/>
      <c r="B99" s="166" t="s">
        <v>28</v>
      </c>
      <c r="C99" s="89" t="s">
        <v>18</v>
      </c>
      <c r="D99" s="83">
        <v>55855</v>
      </c>
      <c r="E99" s="204">
        <v>7324.7</v>
      </c>
      <c r="F99" s="106">
        <f>E99/D99</f>
        <v>0.13113776743353325</v>
      </c>
    </row>
    <row r="100" spans="1:6" ht="12.75">
      <c r="A100" s="271"/>
      <c r="B100" s="166" t="s">
        <v>29</v>
      </c>
      <c r="C100" s="89" t="s">
        <v>18</v>
      </c>
      <c r="D100" s="83"/>
      <c r="E100" s="83"/>
      <c r="F100" s="99"/>
    </row>
    <row r="101" spans="1:6" ht="12.75">
      <c r="A101" s="271"/>
      <c r="B101" s="112" t="s">
        <v>24</v>
      </c>
      <c r="C101" s="89" t="s">
        <v>18</v>
      </c>
      <c r="D101" s="159">
        <v>3508</v>
      </c>
      <c r="E101" s="159"/>
      <c r="F101" s="106"/>
    </row>
    <row r="102" spans="1:6" ht="25.5">
      <c r="A102" s="271"/>
      <c r="B102" s="112" t="s">
        <v>30</v>
      </c>
      <c r="C102" s="89" t="s">
        <v>18</v>
      </c>
      <c r="D102" s="83"/>
      <c r="E102" s="83"/>
      <c r="F102" s="99"/>
    </row>
    <row r="103" spans="1:6" ht="25.5">
      <c r="A103" s="271"/>
      <c r="B103" s="112" t="s">
        <v>31</v>
      </c>
      <c r="C103" s="89" t="s">
        <v>18</v>
      </c>
      <c r="D103" s="83"/>
      <c r="E103" s="83"/>
      <c r="F103" s="99"/>
    </row>
    <row r="104" spans="1:6" ht="25.5">
      <c r="A104" s="271"/>
      <c r="B104" s="112" t="s">
        <v>32</v>
      </c>
      <c r="C104" s="89" t="s">
        <v>18</v>
      </c>
      <c r="D104" s="83"/>
      <c r="E104" s="83"/>
      <c r="F104" s="99"/>
    </row>
    <row r="105" spans="1:6" ht="24" customHeight="1">
      <c r="A105" s="271" t="s">
        <v>54</v>
      </c>
      <c r="B105" s="93" t="s">
        <v>204</v>
      </c>
      <c r="C105" s="89" t="s">
        <v>18</v>
      </c>
      <c r="D105" s="159">
        <v>82379</v>
      </c>
      <c r="E105" s="159">
        <v>32459</v>
      </c>
      <c r="F105" s="99">
        <f>E105/D105</f>
        <v>0.394020320712803</v>
      </c>
    </row>
    <row r="106" spans="1:6" ht="12.75">
      <c r="A106" s="271"/>
      <c r="B106" s="273" t="s">
        <v>85</v>
      </c>
      <c r="C106" s="273"/>
      <c r="D106" s="273"/>
      <c r="E106" s="273"/>
      <c r="F106" s="274"/>
    </row>
    <row r="107" spans="1:6" ht="12.75">
      <c r="A107" s="271"/>
      <c r="B107" s="93" t="s">
        <v>156</v>
      </c>
      <c r="C107" s="89" t="s">
        <v>18</v>
      </c>
      <c r="D107" s="83">
        <v>21</v>
      </c>
      <c r="E107" s="83">
        <v>10</v>
      </c>
      <c r="F107" s="99">
        <f>E107/D107</f>
        <v>0.47619047619047616</v>
      </c>
    </row>
    <row r="108" spans="1:10" ht="12" customHeight="1">
      <c r="A108" s="271"/>
      <c r="B108" s="93" t="s">
        <v>157</v>
      </c>
      <c r="C108" s="89" t="s">
        <v>18</v>
      </c>
      <c r="D108" s="83">
        <v>1799</v>
      </c>
      <c r="E108" s="83">
        <v>1709</v>
      </c>
      <c r="F108" s="99">
        <f>E108/D108</f>
        <v>0.9499722067815453</v>
      </c>
      <c r="J108" s="38"/>
    </row>
    <row r="109" spans="1:6" ht="12" customHeight="1">
      <c r="A109" s="271"/>
      <c r="B109" s="93" t="s">
        <v>158</v>
      </c>
      <c r="C109" s="89" t="s">
        <v>18</v>
      </c>
      <c r="D109" s="83">
        <v>5186</v>
      </c>
      <c r="E109" s="83">
        <v>762</v>
      </c>
      <c r="F109" s="99">
        <f>E109/D109</f>
        <v>0.14693405322020825</v>
      </c>
    </row>
    <row r="110" spans="1:6" ht="11.25" customHeight="1">
      <c r="A110" s="271"/>
      <c r="B110" s="93" t="s">
        <v>202</v>
      </c>
      <c r="C110" s="89" t="s">
        <v>18</v>
      </c>
      <c r="D110" s="83">
        <v>23245</v>
      </c>
      <c r="E110" s="83">
        <v>22655</v>
      </c>
      <c r="F110" s="99">
        <f>E110/D110</f>
        <v>0.9746181974618198</v>
      </c>
    </row>
    <row r="111" spans="1:6" ht="12" customHeight="1">
      <c r="A111" s="271"/>
      <c r="B111" s="93" t="s">
        <v>159</v>
      </c>
      <c r="C111" s="89" t="s">
        <v>18</v>
      </c>
      <c r="D111" s="83">
        <f>31098</f>
        <v>31098</v>
      </c>
      <c r="E111" s="83">
        <v>7323</v>
      </c>
      <c r="F111" s="99">
        <f>E111/D111</f>
        <v>0.23548138143932085</v>
      </c>
    </row>
    <row r="112" spans="1:6" ht="12" customHeight="1">
      <c r="A112" s="162" t="s">
        <v>68</v>
      </c>
      <c r="B112" s="93" t="s">
        <v>155</v>
      </c>
      <c r="C112" s="89" t="s">
        <v>18</v>
      </c>
      <c r="D112" s="83"/>
      <c r="E112" s="83"/>
      <c r="F112" s="99"/>
    </row>
    <row r="113" spans="1:6" ht="15.75">
      <c r="A113" s="162" t="s">
        <v>153</v>
      </c>
      <c r="B113" s="88" t="s">
        <v>39</v>
      </c>
      <c r="C113" s="83" t="s">
        <v>293</v>
      </c>
      <c r="D113" s="83"/>
      <c r="E113" s="83"/>
      <c r="F113" s="99"/>
    </row>
    <row r="114" spans="1:6" ht="13.5" customHeight="1" thickBot="1">
      <c r="A114" s="187" t="s">
        <v>198</v>
      </c>
      <c r="B114" s="120" t="s">
        <v>40</v>
      </c>
      <c r="C114" s="121" t="s">
        <v>201</v>
      </c>
      <c r="D114" s="84">
        <v>19</v>
      </c>
      <c r="E114" s="121">
        <v>19</v>
      </c>
      <c r="F114" s="103">
        <f>E114/D114</f>
        <v>1</v>
      </c>
    </row>
    <row r="115" spans="1:6" ht="15.75" customHeight="1" thickBot="1">
      <c r="A115" s="293" t="s">
        <v>294</v>
      </c>
      <c r="B115" s="294"/>
      <c r="C115" s="294"/>
      <c r="D115" s="294"/>
      <c r="E115" s="294"/>
      <c r="F115" s="295"/>
    </row>
    <row r="116" spans="1:6" ht="32.25" customHeight="1">
      <c r="A116" s="296" t="s">
        <v>226</v>
      </c>
      <c r="B116" s="176" t="s">
        <v>215</v>
      </c>
      <c r="C116" s="91" t="s">
        <v>18</v>
      </c>
      <c r="D116" s="205">
        <v>181139</v>
      </c>
      <c r="E116" s="270">
        <v>208508</v>
      </c>
      <c r="F116" s="110">
        <f>E116/D116</f>
        <v>1.1510939113056824</v>
      </c>
    </row>
    <row r="117" spans="1:6" ht="12.75">
      <c r="A117" s="291"/>
      <c r="B117" s="298" t="s">
        <v>199</v>
      </c>
      <c r="C117" s="299"/>
      <c r="D117" s="299"/>
      <c r="E117" s="299"/>
      <c r="F117" s="300"/>
    </row>
    <row r="118" spans="1:6" ht="12.75">
      <c r="A118" s="291"/>
      <c r="B118" s="93" t="s">
        <v>20</v>
      </c>
      <c r="C118" s="89" t="s">
        <v>18</v>
      </c>
      <c r="D118" s="89" t="s">
        <v>250</v>
      </c>
      <c r="E118" s="89"/>
      <c r="F118" s="99"/>
    </row>
    <row r="119" spans="1:6" ht="12.75">
      <c r="A119" s="291"/>
      <c r="B119" s="93" t="s">
        <v>21</v>
      </c>
      <c r="C119" s="89" t="s">
        <v>18</v>
      </c>
      <c r="D119" s="89" t="s">
        <v>250</v>
      </c>
      <c r="E119" s="89"/>
      <c r="F119" s="99"/>
    </row>
    <row r="120" spans="1:6" ht="12.75">
      <c r="A120" s="297"/>
      <c r="B120" s="93" t="s">
        <v>19</v>
      </c>
      <c r="C120" s="89" t="s">
        <v>18</v>
      </c>
      <c r="D120" s="89" t="s">
        <v>250</v>
      </c>
      <c r="E120" s="89"/>
      <c r="F120" s="99"/>
    </row>
    <row r="121" spans="1:6" ht="12.75">
      <c r="A121" s="290" t="s">
        <v>227</v>
      </c>
      <c r="B121" s="287" t="s">
        <v>79</v>
      </c>
      <c r="C121" s="288"/>
      <c r="D121" s="288"/>
      <c r="E121" s="288"/>
      <c r="F121" s="289"/>
    </row>
    <row r="122" spans="1:6" ht="12.75">
      <c r="A122" s="291"/>
      <c r="B122" s="93" t="s">
        <v>217</v>
      </c>
      <c r="C122" s="89" t="s">
        <v>80</v>
      </c>
      <c r="D122" s="89"/>
      <c r="E122" s="83"/>
      <c r="F122" s="103"/>
    </row>
    <row r="123" spans="1:6" ht="12.75">
      <c r="A123" s="291"/>
      <c r="B123" s="93" t="s">
        <v>216</v>
      </c>
      <c r="C123" s="89" t="s">
        <v>80</v>
      </c>
      <c r="D123" s="89"/>
      <c r="E123" s="83"/>
      <c r="F123" s="99"/>
    </row>
    <row r="124" spans="1:6" ht="12.75" customHeight="1" thickBot="1">
      <c r="A124" s="292"/>
      <c r="B124" s="189" t="s">
        <v>239</v>
      </c>
      <c r="C124" s="180" t="s">
        <v>80</v>
      </c>
      <c r="D124" s="84"/>
      <c r="E124" s="84"/>
      <c r="F124" s="107"/>
    </row>
    <row r="125" spans="1:6" ht="16.5" thickBot="1">
      <c r="A125" s="280" t="s">
        <v>287</v>
      </c>
      <c r="B125" s="281"/>
      <c r="C125" s="281"/>
      <c r="D125" s="281"/>
      <c r="E125" s="281"/>
      <c r="F125" s="282"/>
    </row>
    <row r="126" spans="1:6" ht="15" customHeight="1">
      <c r="A126" s="283" t="s">
        <v>69</v>
      </c>
      <c r="B126" s="90" t="s">
        <v>224</v>
      </c>
      <c r="C126" s="91" t="s">
        <v>18</v>
      </c>
      <c r="D126" s="226">
        <f>D128+D136+D142</f>
        <v>24000.77535</v>
      </c>
      <c r="E126" s="226">
        <f>E128+E136+E142</f>
        <v>23777.989999999998</v>
      </c>
      <c r="F126" s="227">
        <f>E126/D126</f>
        <v>0.9907175769636125</v>
      </c>
    </row>
    <row r="127" spans="1:6" ht="12.75">
      <c r="A127" s="271"/>
      <c r="B127" s="273" t="s">
        <v>85</v>
      </c>
      <c r="C127" s="273"/>
      <c r="D127" s="273"/>
      <c r="E127" s="273"/>
      <c r="F127" s="274"/>
    </row>
    <row r="128" spans="1:6" ht="12.75">
      <c r="A128" s="271"/>
      <c r="B128" s="92" t="s">
        <v>208</v>
      </c>
      <c r="C128" s="89" t="s">
        <v>18</v>
      </c>
      <c r="D128" s="228">
        <f>SUM(D130:D134)+42.914</f>
        <v>9542.22206</v>
      </c>
      <c r="E128" s="230">
        <f>SUM(E130:E135)</f>
        <v>9487.029999999999</v>
      </c>
      <c r="F128" s="96">
        <f aca="true" t="shared" si="3" ref="F128:F154">E128/D128</f>
        <v>0.9942160159706028</v>
      </c>
    </row>
    <row r="129" spans="1:6" ht="12.75">
      <c r="A129" s="271"/>
      <c r="B129" s="93" t="s">
        <v>85</v>
      </c>
      <c r="C129" s="89"/>
      <c r="D129" s="83"/>
      <c r="E129" s="83"/>
      <c r="F129" s="99"/>
    </row>
    <row r="130" spans="1:6" ht="12.75">
      <c r="A130" s="271"/>
      <c r="B130" s="93" t="s">
        <v>223</v>
      </c>
      <c r="C130" s="89" t="s">
        <v>18</v>
      </c>
      <c r="D130" s="105">
        <v>6333.1653</v>
      </c>
      <c r="E130" s="231">
        <v>7640.16</v>
      </c>
      <c r="F130" s="99">
        <f t="shared" si="3"/>
        <v>1.2063730596136502</v>
      </c>
    </row>
    <row r="131" spans="1:6" ht="24" customHeight="1">
      <c r="A131" s="271"/>
      <c r="B131" s="93" t="s">
        <v>253</v>
      </c>
      <c r="C131" s="89" t="s">
        <v>18</v>
      </c>
      <c r="D131" s="229">
        <v>493.28458</v>
      </c>
      <c r="E131" s="231">
        <v>585.92</v>
      </c>
      <c r="F131" s="99">
        <f>E131/D131</f>
        <v>1.1877930585221212</v>
      </c>
    </row>
    <row r="132" spans="1:6" ht="12.75" customHeight="1">
      <c r="A132" s="271"/>
      <c r="B132" s="93" t="s">
        <v>352</v>
      </c>
      <c r="C132" s="89" t="s">
        <v>18</v>
      </c>
      <c r="D132" s="105">
        <v>0</v>
      </c>
      <c r="E132" s="231">
        <v>105.97</v>
      </c>
      <c r="F132" s="99"/>
    </row>
    <row r="133" spans="1:6" ht="12.75">
      <c r="A133" s="271"/>
      <c r="B133" s="93" t="s">
        <v>22</v>
      </c>
      <c r="C133" s="89" t="s">
        <v>18</v>
      </c>
      <c r="D133" s="105">
        <v>2672.85818</v>
      </c>
      <c r="E133" s="231">
        <v>1154.98</v>
      </c>
      <c r="F133" s="99">
        <f t="shared" si="3"/>
        <v>0.4321142096659988</v>
      </c>
    </row>
    <row r="134" spans="1:6" ht="11.25" customHeight="1">
      <c r="A134" s="271"/>
      <c r="B134" s="93" t="s">
        <v>209</v>
      </c>
      <c r="C134" s="89" t="s">
        <v>18</v>
      </c>
      <c r="D134" s="83"/>
      <c r="E134" s="231"/>
      <c r="F134" s="99"/>
    </row>
    <row r="135" spans="1:6" ht="27" customHeight="1">
      <c r="A135" s="271"/>
      <c r="B135" s="93" t="s">
        <v>225</v>
      </c>
      <c r="C135" s="89" t="s">
        <v>18</v>
      </c>
      <c r="D135" s="190"/>
      <c r="E135" s="231"/>
      <c r="F135" s="99"/>
    </row>
    <row r="136" spans="1:6" ht="15" customHeight="1">
      <c r="A136" s="271"/>
      <c r="B136" s="92" t="s">
        <v>210</v>
      </c>
      <c r="C136" s="89" t="s">
        <v>18</v>
      </c>
      <c r="D136" s="190">
        <f>SUM(D137:D141)</f>
        <v>1375.43827</v>
      </c>
      <c r="E136" s="230">
        <f>SUM(E137:E141)</f>
        <v>2267.0099999999998</v>
      </c>
      <c r="F136" s="96">
        <f t="shared" si="3"/>
        <v>1.6482091922598603</v>
      </c>
    </row>
    <row r="137" spans="1:6" ht="27" customHeight="1">
      <c r="A137" s="271"/>
      <c r="B137" s="93" t="s">
        <v>206</v>
      </c>
      <c r="C137" s="89" t="s">
        <v>18</v>
      </c>
      <c r="D137" s="229">
        <v>424.40738</v>
      </c>
      <c r="E137" s="231">
        <v>757.85</v>
      </c>
      <c r="F137" s="99">
        <f t="shared" si="3"/>
        <v>1.7856664038217245</v>
      </c>
    </row>
    <row r="138" spans="1:6" ht="27" customHeight="1">
      <c r="A138" s="271"/>
      <c r="B138" s="94" t="s">
        <v>89</v>
      </c>
      <c r="C138" s="89" t="s">
        <v>18</v>
      </c>
      <c r="D138" s="229">
        <v>468.87</v>
      </c>
      <c r="E138" s="231">
        <v>0</v>
      </c>
      <c r="F138" s="99">
        <v>0</v>
      </c>
    </row>
    <row r="139" spans="1:6" ht="27" customHeight="1">
      <c r="A139" s="271"/>
      <c r="B139" s="95" t="s">
        <v>70</v>
      </c>
      <c r="C139" s="89" t="s">
        <v>18</v>
      </c>
      <c r="D139" s="229">
        <v>451.71331</v>
      </c>
      <c r="E139" s="231">
        <v>1066.29</v>
      </c>
      <c r="F139" s="99">
        <f t="shared" si="3"/>
        <v>2.3605458958028045</v>
      </c>
    </row>
    <row r="140" spans="1:6" ht="15.75" customHeight="1">
      <c r="A140" s="271"/>
      <c r="B140" s="88" t="s">
        <v>212</v>
      </c>
      <c r="C140" s="89" t="s">
        <v>18</v>
      </c>
      <c r="D140" s="229">
        <v>0</v>
      </c>
      <c r="E140" s="231">
        <v>420</v>
      </c>
      <c r="F140" s="99">
        <v>0</v>
      </c>
    </row>
    <row r="141" spans="1:6" ht="12.75">
      <c r="A141" s="271"/>
      <c r="B141" s="94" t="s">
        <v>71</v>
      </c>
      <c r="C141" s="89" t="s">
        <v>18</v>
      </c>
      <c r="D141" s="229">
        <v>30.44758</v>
      </c>
      <c r="E141" s="231">
        <v>22.87</v>
      </c>
      <c r="F141" s="99">
        <f t="shared" si="3"/>
        <v>0.7511270189617698</v>
      </c>
    </row>
    <row r="142" spans="1:6" ht="28.5" customHeight="1">
      <c r="A142" s="271"/>
      <c r="B142" s="145" t="s">
        <v>214</v>
      </c>
      <c r="C142" s="146" t="s">
        <v>18</v>
      </c>
      <c r="D142" s="190">
        <v>13083.11502</v>
      </c>
      <c r="E142" s="230">
        <v>12023.95</v>
      </c>
      <c r="F142" s="96">
        <f>E142/D142</f>
        <v>0.9190433609747476</v>
      </c>
    </row>
    <row r="143" spans="1:6" ht="16.5" customHeight="1">
      <c r="A143" s="271" t="s">
        <v>78</v>
      </c>
      <c r="B143" s="97" t="s">
        <v>95</v>
      </c>
      <c r="C143" s="89" t="s">
        <v>18</v>
      </c>
      <c r="D143" s="190">
        <f>SUM(D144:D157)</f>
        <v>25531.002419999997</v>
      </c>
      <c r="E143" s="230">
        <f>SUM(E144:E157)</f>
        <v>23412.35</v>
      </c>
      <c r="F143" s="96">
        <f>E143/D143</f>
        <v>0.9170164811726966</v>
      </c>
    </row>
    <row r="144" spans="1:6" ht="15" customHeight="1">
      <c r="A144" s="271"/>
      <c r="B144" s="93" t="s">
        <v>23</v>
      </c>
      <c r="C144" s="89" t="s">
        <v>18</v>
      </c>
      <c r="D144" s="229">
        <v>7297.86849</v>
      </c>
      <c r="E144" s="231">
        <v>6135.95</v>
      </c>
      <c r="F144" s="99">
        <f t="shared" si="3"/>
        <v>0.8407865952103503</v>
      </c>
    </row>
    <row r="145" spans="1:6" ht="14.25" customHeight="1">
      <c r="A145" s="271"/>
      <c r="B145" s="98" t="s">
        <v>168</v>
      </c>
      <c r="C145" s="89" t="s">
        <v>18</v>
      </c>
      <c r="D145" s="229">
        <v>87.77861</v>
      </c>
      <c r="E145" s="231">
        <v>115.58</v>
      </c>
      <c r="F145" s="99">
        <f t="shared" si="3"/>
        <v>1.3167216933601478</v>
      </c>
    </row>
    <row r="146" spans="1:6" ht="25.5" customHeight="1">
      <c r="A146" s="271"/>
      <c r="B146" s="94" t="s">
        <v>169</v>
      </c>
      <c r="C146" s="89" t="s">
        <v>18</v>
      </c>
      <c r="D146" s="83">
        <v>0</v>
      </c>
      <c r="E146" s="231">
        <v>80.75</v>
      </c>
      <c r="F146" s="99"/>
    </row>
    <row r="147" spans="1:6" ht="12" customHeight="1">
      <c r="A147" s="271"/>
      <c r="B147" s="98" t="s">
        <v>170</v>
      </c>
      <c r="C147" s="89" t="s">
        <v>18</v>
      </c>
      <c r="D147" s="105">
        <v>771.91982</v>
      </c>
      <c r="E147" s="231">
        <v>854.54</v>
      </c>
      <c r="F147" s="99">
        <f t="shared" si="3"/>
        <v>1.1070320749116145</v>
      </c>
    </row>
    <row r="148" spans="1:6" ht="12" customHeight="1">
      <c r="A148" s="271"/>
      <c r="B148" s="98" t="s">
        <v>171</v>
      </c>
      <c r="C148" s="89" t="s">
        <v>18</v>
      </c>
      <c r="D148" s="105">
        <v>3648.7456</v>
      </c>
      <c r="E148" s="231">
        <v>4054.27</v>
      </c>
      <c r="F148" s="99">
        <f t="shared" si="3"/>
        <v>1.1111407712283365</v>
      </c>
    </row>
    <row r="149" spans="1:6" ht="12.75" hidden="1">
      <c r="A149" s="271"/>
      <c r="B149" s="98" t="s">
        <v>207</v>
      </c>
      <c r="C149" s="89" t="s">
        <v>18</v>
      </c>
      <c r="D149" s="83"/>
      <c r="E149" s="231"/>
      <c r="F149" s="99"/>
    </row>
    <row r="150" spans="1:6" ht="13.5" customHeight="1">
      <c r="A150" s="271"/>
      <c r="B150" s="98" t="s">
        <v>172</v>
      </c>
      <c r="C150" s="89" t="s">
        <v>18</v>
      </c>
      <c r="D150" s="83">
        <v>96.631</v>
      </c>
      <c r="E150" s="231">
        <v>96.42</v>
      </c>
      <c r="F150" s="99">
        <f t="shared" si="3"/>
        <v>0.9978164357193862</v>
      </c>
    </row>
    <row r="151" spans="1:6" ht="12.75" customHeight="1">
      <c r="A151" s="271"/>
      <c r="B151" s="100" t="s">
        <v>240</v>
      </c>
      <c r="C151" s="89" t="s">
        <v>18</v>
      </c>
      <c r="D151" s="105">
        <v>10767.898</v>
      </c>
      <c r="E151" s="231">
        <v>10840.66</v>
      </c>
      <c r="F151" s="99">
        <f t="shared" si="3"/>
        <v>1.0067573076936651</v>
      </c>
    </row>
    <row r="152" spans="1:6" ht="12.75" customHeight="1" hidden="1">
      <c r="A152" s="271"/>
      <c r="B152" s="94" t="s">
        <v>241</v>
      </c>
      <c r="C152" s="89" t="s">
        <v>18</v>
      </c>
      <c r="D152" s="83"/>
      <c r="E152" s="231"/>
      <c r="F152" s="99"/>
    </row>
    <row r="153" spans="1:6" ht="12.75" customHeight="1">
      <c r="A153" s="271"/>
      <c r="B153" s="94" t="s">
        <v>173</v>
      </c>
      <c r="C153" s="89" t="s">
        <v>18</v>
      </c>
      <c r="D153" s="83">
        <v>484.0609</v>
      </c>
      <c r="E153" s="231">
        <v>549.18</v>
      </c>
      <c r="F153" s="99">
        <f t="shared" si="3"/>
        <v>1.134526668028754</v>
      </c>
    </row>
    <row r="154" spans="1:6" ht="12.75" customHeight="1">
      <c r="A154" s="271"/>
      <c r="B154" s="94" t="s">
        <v>242</v>
      </c>
      <c r="C154" s="89" t="s">
        <v>18</v>
      </c>
      <c r="D154" s="83">
        <v>2376.1</v>
      </c>
      <c r="E154" s="231">
        <v>685</v>
      </c>
      <c r="F154" s="99">
        <f t="shared" si="3"/>
        <v>0.2882875299861117</v>
      </c>
    </row>
    <row r="155" spans="1:6" ht="13.5" customHeight="1" hidden="1">
      <c r="A155" s="271"/>
      <c r="B155" s="94" t="s">
        <v>246</v>
      </c>
      <c r="C155" s="89" t="s">
        <v>18</v>
      </c>
      <c r="D155" s="83"/>
      <c r="E155" s="83"/>
      <c r="F155" s="225"/>
    </row>
    <row r="156" spans="1:6" ht="13.5" customHeight="1" hidden="1">
      <c r="A156" s="271"/>
      <c r="B156" s="94" t="s">
        <v>243</v>
      </c>
      <c r="C156" s="89" t="s">
        <v>18</v>
      </c>
      <c r="D156" s="89"/>
      <c r="E156" s="83"/>
      <c r="F156" s="225"/>
    </row>
    <row r="157" spans="1:6" ht="26.25" customHeight="1" hidden="1">
      <c r="A157" s="271"/>
      <c r="B157" s="95" t="s">
        <v>244</v>
      </c>
      <c r="C157" s="89" t="s">
        <v>18</v>
      </c>
      <c r="D157" s="206" t="s">
        <v>376</v>
      </c>
      <c r="E157" s="89"/>
      <c r="F157" s="99"/>
    </row>
    <row r="158" spans="1:6" ht="26.25" customHeight="1">
      <c r="A158" s="162" t="s">
        <v>228</v>
      </c>
      <c r="B158" s="93" t="s">
        <v>97</v>
      </c>
      <c r="C158" s="89" t="s">
        <v>200</v>
      </c>
      <c r="D158" s="206" t="s">
        <v>376</v>
      </c>
      <c r="E158" s="232">
        <f>E126/E9*1000</f>
        <v>3620.2786236297197</v>
      </c>
      <c r="F158" s="106">
        <f>E158/D158</f>
        <v>1.0117173064763703</v>
      </c>
    </row>
    <row r="159" spans="1:6" ht="27.75" customHeight="1" thickBot="1">
      <c r="A159" s="178" t="s">
        <v>229</v>
      </c>
      <c r="B159" s="189" t="s">
        <v>96</v>
      </c>
      <c r="C159" s="180" t="s">
        <v>200</v>
      </c>
      <c r="D159" s="207" t="s">
        <v>377</v>
      </c>
      <c r="E159" s="233">
        <f>E143/E9*1000</f>
        <v>3564.6087088915956</v>
      </c>
      <c r="F159" s="107">
        <f>E159/D159</f>
        <v>0.9364260349475243</v>
      </c>
    </row>
    <row r="160" spans="1:6" ht="31.5" customHeight="1" thickBot="1">
      <c r="A160" s="284" t="s">
        <v>251</v>
      </c>
      <c r="B160" s="285"/>
      <c r="C160" s="285"/>
      <c r="D160" s="285"/>
      <c r="E160" s="285"/>
      <c r="F160" s="286"/>
    </row>
    <row r="161" spans="1:6" ht="39" customHeight="1" thickBot="1">
      <c r="A161" s="188" t="s">
        <v>72</v>
      </c>
      <c r="B161" s="191" t="s">
        <v>254</v>
      </c>
      <c r="C161" s="192" t="s">
        <v>34</v>
      </c>
      <c r="D161" s="208">
        <v>2.9</v>
      </c>
      <c r="E161" s="234">
        <v>6.38</v>
      </c>
      <c r="F161" s="106">
        <f>E161/D161</f>
        <v>2.2</v>
      </c>
    </row>
    <row r="162" spans="1:6" ht="21" customHeight="1" thickBot="1">
      <c r="A162" s="275" t="s">
        <v>205</v>
      </c>
      <c r="B162" s="276"/>
      <c r="C162" s="276"/>
      <c r="D162" s="276"/>
      <c r="E162" s="276"/>
      <c r="F162" s="277"/>
    </row>
    <row r="163" spans="1:6" ht="25.5">
      <c r="A163" s="193" t="s">
        <v>73</v>
      </c>
      <c r="B163" s="194" t="s">
        <v>218</v>
      </c>
      <c r="C163" s="165" t="s">
        <v>35</v>
      </c>
      <c r="D163" s="209" t="s">
        <v>282</v>
      </c>
      <c r="E163" s="209" t="s">
        <v>282</v>
      </c>
      <c r="F163" s="106">
        <f>E163/D163</f>
        <v>1</v>
      </c>
    </row>
    <row r="164" spans="1:6" ht="15.75" customHeight="1">
      <c r="A164" s="195"/>
      <c r="B164" s="196" t="s">
        <v>219</v>
      </c>
      <c r="C164" s="83" t="s">
        <v>35</v>
      </c>
      <c r="D164" s="209" t="s">
        <v>252</v>
      </c>
      <c r="E164" s="209" t="s">
        <v>252</v>
      </c>
      <c r="F164" s="99"/>
    </row>
    <row r="165" spans="1:6" ht="15" customHeight="1">
      <c r="A165" s="197" t="s">
        <v>230</v>
      </c>
      <c r="B165" s="196" t="s">
        <v>36</v>
      </c>
      <c r="C165" s="83" t="s">
        <v>37</v>
      </c>
      <c r="D165" s="83">
        <v>2</v>
      </c>
      <c r="E165" s="83">
        <v>2</v>
      </c>
      <c r="F165" s="99">
        <f>E165/D165</f>
        <v>1</v>
      </c>
    </row>
    <row r="166" spans="1:6" ht="16.5" customHeight="1">
      <c r="A166" s="197" t="s">
        <v>231</v>
      </c>
      <c r="B166" s="196" t="s">
        <v>38</v>
      </c>
      <c r="C166" s="83" t="s">
        <v>33</v>
      </c>
      <c r="D166" s="83">
        <v>0.03</v>
      </c>
      <c r="E166" s="83">
        <v>0.03</v>
      </c>
      <c r="F166" s="99">
        <f>E166/D166</f>
        <v>1</v>
      </c>
    </row>
    <row r="167" spans="1:6" ht="25.5">
      <c r="A167" s="198" t="s">
        <v>232</v>
      </c>
      <c r="B167" s="199" t="s">
        <v>98</v>
      </c>
      <c r="C167" s="83" t="s">
        <v>33</v>
      </c>
      <c r="D167" s="83">
        <v>14.3</v>
      </c>
      <c r="E167" s="83">
        <v>17.3</v>
      </c>
      <c r="F167" s="99">
        <f>E167/D167</f>
        <v>1.2097902097902098</v>
      </c>
    </row>
    <row r="168" spans="1:6" ht="26.25" customHeight="1">
      <c r="A168" s="198" t="s">
        <v>233</v>
      </c>
      <c r="B168" s="199" t="s">
        <v>99</v>
      </c>
      <c r="C168" s="83" t="s">
        <v>33</v>
      </c>
      <c r="D168" s="83">
        <v>93.6</v>
      </c>
      <c r="E168" s="83">
        <v>92.6</v>
      </c>
      <c r="F168" s="99">
        <f>E168/D168</f>
        <v>0.9893162393162394</v>
      </c>
    </row>
    <row r="169" spans="1:6" ht="39.75" customHeight="1">
      <c r="A169" s="278" t="s">
        <v>234</v>
      </c>
      <c r="B169" s="200" t="s">
        <v>220</v>
      </c>
      <c r="C169" s="83" t="s">
        <v>33</v>
      </c>
      <c r="D169" s="83">
        <v>76.3</v>
      </c>
      <c r="E169" s="83">
        <v>76.2</v>
      </c>
      <c r="F169" s="99">
        <f>E169/D169</f>
        <v>0.998689384010485</v>
      </c>
    </row>
    <row r="170" spans="1:6" ht="16.5" customHeight="1">
      <c r="A170" s="279"/>
      <c r="B170" s="272" t="s">
        <v>85</v>
      </c>
      <c r="C170" s="273"/>
      <c r="D170" s="273"/>
      <c r="E170" s="273"/>
      <c r="F170" s="274"/>
    </row>
    <row r="171" spans="1:6" ht="13.5" customHeight="1">
      <c r="A171" s="279"/>
      <c r="B171" s="200" t="s">
        <v>41</v>
      </c>
      <c r="C171" s="83" t="s">
        <v>33</v>
      </c>
      <c r="D171" s="83">
        <v>99.4</v>
      </c>
      <c r="E171" s="83">
        <v>100</v>
      </c>
      <c r="F171" s="99">
        <f>E171/D171</f>
        <v>1.0060362173038229</v>
      </c>
    </row>
    <row r="172" spans="1:6" ht="12.75" customHeight="1">
      <c r="A172" s="279"/>
      <c r="B172" s="200" t="s">
        <v>42</v>
      </c>
      <c r="C172" s="83" t="s">
        <v>33</v>
      </c>
      <c r="D172" s="83">
        <v>92.4</v>
      </c>
      <c r="E172" s="83">
        <v>87.3</v>
      </c>
      <c r="F172" s="99">
        <f>E172/D172</f>
        <v>0.9448051948051948</v>
      </c>
    </row>
    <row r="173" spans="1:6" ht="12" customHeight="1">
      <c r="A173" s="279"/>
      <c r="B173" s="200" t="s">
        <v>43</v>
      </c>
      <c r="C173" s="83" t="s">
        <v>33</v>
      </c>
      <c r="D173" s="83">
        <v>62.4</v>
      </c>
      <c r="E173" s="83">
        <v>62.3</v>
      </c>
      <c r="F173" s="99">
        <f>E173/D173</f>
        <v>0.9983974358974359</v>
      </c>
    </row>
    <row r="174" spans="1:6" ht="11.25" customHeight="1">
      <c r="A174" s="279"/>
      <c r="B174" s="200" t="s">
        <v>44</v>
      </c>
      <c r="C174" s="83" t="s">
        <v>45</v>
      </c>
      <c r="D174" s="83">
        <v>57.6</v>
      </c>
      <c r="E174" s="83">
        <v>53.4</v>
      </c>
      <c r="F174" s="99">
        <f>E174/D174</f>
        <v>0.9270833333333333</v>
      </c>
    </row>
    <row r="175" spans="1:6" ht="15" customHeight="1">
      <c r="A175" s="197" t="s">
        <v>235</v>
      </c>
      <c r="B175" s="194" t="s">
        <v>100</v>
      </c>
      <c r="C175" s="165" t="s">
        <v>3</v>
      </c>
      <c r="D175" s="209" t="s">
        <v>378</v>
      </c>
      <c r="E175" s="209" t="s">
        <v>410</v>
      </c>
      <c r="F175" s="106" t="s">
        <v>351</v>
      </c>
    </row>
    <row r="176" spans="1:6" ht="27.75" customHeight="1">
      <c r="A176" s="197" t="s">
        <v>236</v>
      </c>
      <c r="B176" s="200" t="s">
        <v>101</v>
      </c>
      <c r="C176" s="83" t="s">
        <v>3</v>
      </c>
      <c r="D176" s="83">
        <v>0</v>
      </c>
      <c r="E176" s="83">
        <v>0</v>
      </c>
      <c r="F176" s="99"/>
    </row>
    <row r="177" spans="1:6" ht="27.75" customHeight="1">
      <c r="A177" s="197" t="s">
        <v>237</v>
      </c>
      <c r="B177" s="200" t="s">
        <v>102</v>
      </c>
      <c r="C177" s="83" t="s">
        <v>34</v>
      </c>
      <c r="D177" s="83">
        <v>0.76</v>
      </c>
      <c r="E177" s="83">
        <v>0.3</v>
      </c>
      <c r="F177" s="99">
        <f>E177/D177</f>
        <v>0.39473684210526316</v>
      </c>
    </row>
    <row r="178" spans="1:6" ht="27" customHeight="1">
      <c r="A178" s="197" t="s">
        <v>255</v>
      </c>
      <c r="B178" s="200" t="s">
        <v>256</v>
      </c>
      <c r="C178" s="83" t="s">
        <v>34</v>
      </c>
      <c r="D178" s="83">
        <v>0</v>
      </c>
      <c r="E178" s="83">
        <v>0</v>
      </c>
      <c r="F178" s="99"/>
    </row>
    <row r="179" spans="1:6" ht="24" customHeight="1">
      <c r="A179" s="201"/>
      <c r="B179" s="104"/>
      <c r="C179" s="202"/>
      <c r="D179" s="202"/>
      <c r="E179" s="202"/>
      <c r="F179" s="202"/>
    </row>
    <row r="180" spans="1:6" ht="12.75">
      <c r="A180" s="201"/>
      <c r="B180" s="104"/>
      <c r="C180" s="202"/>
      <c r="D180" s="202"/>
      <c r="E180" s="202"/>
      <c r="F180" s="202"/>
    </row>
    <row r="181" ht="12.75">
      <c r="A181" s="39"/>
    </row>
    <row r="187" ht="10.5" customHeight="1"/>
    <row r="188" ht="11.25" customHeight="1"/>
    <row r="189" ht="11.25" customHeight="1"/>
    <row r="190" ht="11.25" customHeight="1"/>
    <row r="191" ht="11.25" customHeight="1"/>
    <row r="194" ht="25.5" customHeight="1"/>
    <row r="195" ht="12.75" customHeight="1"/>
    <row r="286" ht="37.5" customHeight="1"/>
    <row r="297" ht="12.75" customHeight="1"/>
    <row r="298" ht="65.2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9" ht="13.5" customHeight="1"/>
    <row r="311" ht="12" customHeight="1"/>
    <row r="315" ht="13.5" customHeight="1"/>
    <row r="316" ht="64.5" customHeight="1"/>
    <row r="322" ht="13.5" customHeight="1"/>
    <row r="325" ht="14.25" customHeight="1"/>
    <row r="353" ht="12.75" customHeight="1"/>
    <row r="382" ht="13.5" customHeight="1"/>
    <row r="391" ht="39.75" customHeight="1"/>
    <row r="398" ht="13.5" customHeight="1"/>
    <row r="403" ht="14.25" customHeight="1"/>
    <row r="404" ht="24" customHeight="1"/>
  </sheetData>
  <sheetProtection/>
  <mergeCells count="43">
    <mergeCell ref="B19:F19"/>
    <mergeCell ref="A1:F1"/>
    <mergeCell ref="A8:F8"/>
    <mergeCell ref="A17:F17"/>
    <mergeCell ref="A2:F2"/>
    <mergeCell ref="A4:F4"/>
    <mergeCell ref="B6:B7"/>
    <mergeCell ref="A3:F3"/>
    <mergeCell ref="F6:F7"/>
    <mergeCell ref="A66:F66"/>
    <mergeCell ref="A53:A65"/>
    <mergeCell ref="A6:A7"/>
    <mergeCell ref="C6:C7"/>
    <mergeCell ref="B41:F41"/>
    <mergeCell ref="D6:D7"/>
    <mergeCell ref="A32:A52"/>
    <mergeCell ref="E6:E7"/>
    <mergeCell ref="B33:F33"/>
    <mergeCell ref="A18:A30"/>
    <mergeCell ref="A87:F87"/>
    <mergeCell ref="A91:F91"/>
    <mergeCell ref="A92:A104"/>
    <mergeCell ref="A76:A79"/>
    <mergeCell ref="B77:F77"/>
    <mergeCell ref="A75:F75"/>
    <mergeCell ref="B54:F54"/>
    <mergeCell ref="B121:F121"/>
    <mergeCell ref="A121:A124"/>
    <mergeCell ref="B106:F106"/>
    <mergeCell ref="A105:A111"/>
    <mergeCell ref="A115:F115"/>
    <mergeCell ref="A116:A120"/>
    <mergeCell ref="B117:F117"/>
    <mergeCell ref="A80:A86"/>
    <mergeCell ref="B93:F93"/>
    <mergeCell ref="A143:A157"/>
    <mergeCell ref="B170:F170"/>
    <mergeCell ref="A162:F162"/>
    <mergeCell ref="A169:A174"/>
    <mergeCell ref="A125:F125"/>
    <mergeCell ref="A126:A142"/>
    <mergeCell ref="B127:F127"/>
    <mergeCell ref="A160:F160"/>
  </mergeCells>
  <printOptions/>
  <pageMargins left="0.5118110236220472" right="0.15748031496062992" top="0.15748031496062992" bottom="0.2362204724409449" header="0.31496062992125984" footer="0.4724409448818898"/>
  <pageSetup fitToHeight="0" horizontalDpi="600" verticalDpi="600" orientation="portrait" paperSize="9" scale="93" r:id="rId3"/>
  <rowBreaks count="1" manualBreakCount="1">
    <brk id="52" max="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8"/>
  <sheetViews>
    <sheetView view="pageBreakPreview" zoomScale="60" zoomScalePageLayoutView="0" workbookViewId="0" topLeftCell="A57">
      <selection activeCell="C63" sqref="C63"/>
    </sheetView>
  </sheetViews>
  <sheetFormatPr defaultColWidth="9.00390625" defaultRowHeight="12.75"/>
  <cols>
    <col min="1" max="1" width="50.25390625" style="70" customWidth="1"/>
    <col min="2" max="2" width="14.625" style="71" customWidth="1"/>
    <col min="3" max="3" width="18.00390625" style="72" customWidth="1"/>
    <col min="4" max="4" width="20.125" style="72" customWidth="1"/>
    <col min="5" max="5" width="9.125" style="76" customWidth="1"/>
    <col min="6" max="6" width="15.25390625" style="219" customWidth="1"/>
    <col min="7" max="16384" width="9.125" style="76" customWidth="1"/>
  </cols>
  <sheetData>
    <row r="1" spans="1:4" ht="15.75">
      <c r="A1" s="74"/>
      <c r="B1" s="75"/>
      <c r="C1" s="331" t="s">
        <v>103</v>
      </c>
      <c r="D1" s="331"/>
    </row>
    <row r="2" spans="1:4" ht="15.75" customHeight="1">
      <c r="A2" s="74"/>
      <c r="B2" s="75"/>
      <c r="C2" s="73"/>
      <c r="D2" s="73"/>
    </row>
    <row r="3" spans="1:4" ht="15.75">
      <c r="A3" s="333" t="s">
        <v>104</v>
      </c>
      <c r="B3" s="333"/>
      <c r="C3" s="334"/>
      <c r="D3" s="334"/>
    </row>
    <row r="4" spans="1:4" ht="15.75" customHeight="1">
      <c r="A4" s="334"/>
      <c r="B4" s="334"/>
      <c r="C4" s="334"/>
      <c r="D4" s="334"/>
    </row>
    <row r="5" spans="1:6" s="154" customFormat="1" ht="39.75" customHeight="1">
      <c r="A5" s="332" t="s">
        <v>364</v>
      </c>
      <c r="B5" s="332"/>
      <c r="C5" s="332"/>
      <c r="D5" s="332"/>
      <c r="F5" s="220"/>
    </row>
    <row r="6" spans="1:6" s="154" customFormat="1" ht="43.5" customHeight="1">
      <c r="A6" s="330" t="s">
        <v>360</v>
      </c>
      <c r="B6" s="330"/>
      <c r="C6" s="330"/>
      <c r="D6" s="330"/>
      <c r="F6" s="220"/>
    </row>
    <row r="7" spans="1:6" s="154" customFormat="1" ht="21" customHeight="1">
      <c r="A7" s="155" t="s">
        <v>361</v>
      </c>
      <c r="B7" s="156" t="s">
        <v>344</v>
      </c>
      <c r="C7" s="155" t="s">
        <v>362</v>
      </c>
      <c r="D7" s="124"/>
      <c r="F7" s="220"/>
    </row>
    <row r="8" spans="1:6" s="154" customFormat="1" ht="21" customHeight="1">
      <c r="A8" s="157" t="s">
        <v>346</v>
      </c>
      <c r="B8" s="158"/>
      <c r="C8" s="158" t="s">
        <v>363</v>
      </c>
      <c r="D8" s="153"/>
      <c r="F8" s="220"/>
    </row>
    <row r="9" spans="1:6" s="154" customFormat="1" ht="21" customHeight="1">
      <c r="A9" s="125" t="s">
        <v>347</v>
      </c>
      <c r="B9" s="125"/>
      <c r="C9" s="125"/>
      <c r="D9" s="125"/>
      <c r="F9" s="220"/>
    </row>
    <row r="10" spans="1:6" s="154" customFormat="1" ht="15.75">
      <c r="A10" s="335" t="s">
        <v>392</v>
      </c>
      <c r="B10" s="335"/>
      <c r="C10" s="335"/>
      <c r="D10" s="335"/>
      <c r="F10" s="220"/>
    </row>
    <row r="11" spans="1:4" ht="15.75">
      <c r="A11" s="59"/>
      <c r="B11" s="147"/>
      <c r="C11" s="148"/>
      <c r="D11" s="148"/>
    </row>
    <row r="12" spans="1:4" ht="68.25" customHeight="1">
      <c r="A12" s="62"/>
      <c r="B12" s="63" t="s">
        <v>82</v>
      </c>
      <c r="C12" s="64" t="s">
        <v>105</v>
      </c>
      <c r="D12" s="65" t="s">
        <v>192</v>
      </c>
    </row>
    <row r="13" spans="1:4" ht="25.5">
      <c r="A13" s="66" t="s">
        <v>154</v>
      </c>
      <c r="B13" s="67" t="s">
        <v>18</v>
      </c>
      <c r="C13" s="81">
        <v>1702.837</v>
      </c>
      <c r="D13" s="80">
        <v>0.095</v>
      </c>
    </row>
    <row r="14" spans="1:4" ht="15.75">
      <c r="A14" s="68" t="s">
        <v>107</v>
      </c>
      <c r="B14" s="58" t="s">
        <v>3</v>
      </c>
      <c r="C14" s="81">
        <v>407.17</v>
      </c>
      <c r="D14" s="80">
        <v>-0.02</v>
      </c>
    </row>
    <row r="15" spans="1:4" ht="15.75">
      <c r="A15" s="68" t="s">
        <v>108</v>
      </c>
      <c r="B15" s="58" t="s">
        <v>46</v>
      </c>
      <c r="C15" s="81">
        <v>0</v>
      </c>
      <c r="D15" s="80">
        <v>0</v>
      </c>
    </row>
    <row r="16" spans="1:4" ht="15.75">
      <c r="A16" s="66" t="s">
        <v>109</v>
      </c>
      <c r="B16" s="67" t="s">
        <v>17</v>
      </c>
      <c r="C16" s="81">
        <v>68983.88</v>
      </c>
      <c r="D16" s="80">
        <v>1.396</v>
      </c>
    </row>
    <row r="17" spans="1:4" ht="38.25">
      <c r="A17" s="66" t="s">
        <v>106</v>
      </c>
      <c r="B17" s="67"/>
      <c r="C17" s="149">
        <v>139</v>
      </c>
      <c r="D17" s="80">
        <v>0.0146</v>
      </c>
    </row>
    <row r="18" spans="1:4" ht="15.75" hidden="1">
      <c r="A18" s="69"/>
      <c r="B18" s="58"/>
      <c r="C18" s="81"/>
      <c r="D18" s="80"/>
    </row>
    <row r="19" spans="1:4" ht="15.75" hidden="1">
      <c r="A19" s="69"/>
      <c r="B19" s="58"/>
      <c r="C19" s="81"/>
      <c r="D19" s="80"/>
    </row>
    <row r="20" spans="1:4" ht="15.75" hidden="1">
      <c r="A20" s="68"/>
      <c r="B20" s="58"/>
      <c r="C20" s="81"/>
      <c r="D20" s="80"/>
    </row>
    <row r="21" spans="1:4" ht="15.75">
      <c r="A21" s="68" t="s">
        <v>182</v>
      </c>
      <c r="B21" s="58" t="s">
        <v>18</v>
      </c>
      <c r="C21" s="81"/>
      <c r="D21" s="80"/>
    </row>
    <row r="22" spans="1:4" ht="15.75">
      <c r="A22" s="68" t="s">
        <v>160</v>
      </c>
      <c r="B22" s="58"/>
      <c r="C22" s="81" t="s">
        <v>393</v>
      </c>
      <c r="D22" s="80">
        <v>0.6192</v>
      </c>
    </row>
    <row r="23" spans="1:4" ht="33" customHeight="1">
      <c r="A23" s="68" t="s">
        <v>161</v>
      </c>
      <c r="B23" s="58"/>
      <c r="C23" s="81" t="s">
        <v>394</v>
      </c>
      <c r="D23" s="80">
        <v>-0.2993</v>
      </c>
    </row>
    <row r="24" spans="1:4" ht="18.75" customHeight="1">
      <c r="A24" s="68" t="s">
        <v>221</v>
      </c>
      <c r="B24" s="58"/>
      <c r="C24" s="81"/>
      <c r="D24" s="80"/>
    </row>
    <row r="25" spans="1:4" ht="16.5" customHeight="1">
      <c r="A25" s="68" t="s">
        <v>222</v>
      </c>
      <c r="B25" s="58"/>
      <c r="C25" s="81">
        <v>56358</v>
      </c>
      <c r="D25" s="80">
        <v>0.2138</v>
      </c>
    </row>
    <row r="26" spans="1:4" ht="67.5" customHeight="1">
      <c r="A26" s="68" t="s">
        <v>162</v>
      </c>
      <c r="B26" s="58" t="s">
        <v>18</v>
      </c>
      <c r="C26" s="81">
        <v>-80337.5</v>
      </c>
      <c r="D26" s="80">
        <v>0.2987</v>
      </c>
    </row>
    <row r="27" spans="1:4" ht="15.75">
      <c r="A27" s="68" t="s">
        <v>166</v>
      </c>
      <c r="B27" s="58" t="s">
        <v>18</v>
      </c>
      <c r="C27" s="81">
        <v>19344.972</v>
      </c>
      <c r="D27" s="80">
        <v>1.0373</v>
      </c>
    </row>
    <row r="28" spans="3:4" ht="15.75">
      <c r="C28" s="77"/>
      <c r="D28" s="77"/>
    </row>
    <row r="29" spans="1:4" ht="15.75">
      <c r="A29" s="333" t="s">
        <v>104</v>
      </c>
      <c r="B29" s="333"/>
      <c r="C29" s="334"/>
      <c r="D29" s="334"/>
    </row>
    <row r="30" spans="1:4" ht="15.75">
      <c r="A30" s="334"/>
      <c r="B30" s="334"/>
      <c r="C30" s="334"/>
      <c r="D30" s="334"/>
    </row>
    <row r="31" spans="1:6" s="154" customFormat="1" ht="21" customHeight="1">
      <c r="A31" s="336" t="s">
        <v>365</v>
      </c>
      <c r="B31" s="336"/>
      <c r="C31" s="336"/>
      <c r="D31" s="336"/>
      <c r="F31" s="220"/>
    </row>
    <row r="32" spans="1:6" s="154" customFormat="1" ht="34.5" customHeight="1">
      <c r="A32" s="330" t="s">
        <v>366</v>
      </c>
      <c r="B32" s="330"/>
      <c r="C32" s="330"/>
      <c r="D32" s="330"/>
      <c r="F32" s="220"/>
    </row>
    <row r="33" spans="1:6" s="154" customFormat="1" ht="21" customHeight="1">
      <c r="A33" s="152" t="s">
        <v>367</v>
      </c>
      <c r="B33" s="124" t="s">
        <v>344</v>
      </c>
      <c r="C33" s="152" t="s">
        <v>368</v>
      </c>
      <c r="D33" s="124"/>
      <c r="F33" s="220"/>
    </row>
    <row r="34" spans="1:6" s="154" customFormat="1" ht="24.75" customHeight="1">
      <c r="A34" s="125" t="s">
        <v>346</v>
      </c>
      <c r="B34" s="153"/>
      <c r="C34" s="153" t="s">
        <v>369</v>
      </c>
      <c r="D34" s="153"/>
      <c r="F34" s="220"/>
    </row>
    <row r="35" spans="1:6" s="154" customFormat="1" ht="21" customHeight="1">
      <c r="A35" s="125" t="s">
        <v>347</v>
      </c>
      <c r="B35" s="125"/>
      <c r="C35" s="125"/>
      <c r="D35" s="125"/>
      <c r="F35" s="220"/>
    </row>
    <row r="36" spans="1:6" s="154" customFormat="1" ht="15.75">
      <c r="A36" s="335" t="s">
        <v>392</v>
      </c>
      <c r="B36" s="335"/>
      <c r="C36" s="335"/>
      <c r="D36" s="335"/>
      <c r="F36" s="220"/>
    </row>
    <row r="37" spans="1:4" ht="15.75">
      <c r="A37" s="59"/>
      <c r="B37" s="60"/>
      <c r="C37" s="61"/>
      <c r="D37" s="61"/>
    </row>
    <row r="38" spans="1:4" ht="60.75" customHeight="1">
      <c r="A38" s="62"/>
      <c r="B38" s="63" t="s">
        <v>82</v>
      </c>
      <c r="C38" s="64" t="s">
        <v>105</v>
      </c>
      <c r="D38" s="65" t="s">
        <v>192</v>
      </c>
    </row>
    <row r="39" spans="1:4" ht="25.5">
      <c r="A39" s="66" t="s">
        <v>154</v>
      </c>
      <c r="B39" s="67" t="s">
        <v>18</v>
      </c>
      <c r="C39" s="81">
        <v>507341</v>
      </c>
      <c r="D39" s="85">
        <v>0.97</v>
      </c>
    </row>
    <row r="40" spans="1:4" ht="15.75">
      <c r="A40" s="68" t="s">
        <v>107</v>
      </c>
      <c r="B40" s="58" t="s">
        <v>3</v>
      </c>
      <c r="C40" s="79">
        <v>529</v>
      </c>
      <c r="D40" s="85">
        <v>0.99</v>
      </c>
    </row>
    <row r="41" spans="1:4" ht="15.75">
      <c r="A41" s="68" t="s">
        <v>108</v>
      </c>
      <c r="B41" s="58" t="s">
        <v>46</v>
      </c>
      <c r="C41" s="79">
        <v>0</v>
      </c>
      <c r="D41" s="85">
        <v>0</v>
      </c>
    </row>
    <row r="42" spans="1:4" ht="15.75">
      <c r="A42" s="66" t="s">
        <v>109</v>
      </c>
      <c r="B42" s="67" t="s">
        <v>17</v>
      </c>
      <c r="C42" s="81">
        <v>34881</v>
      </c>
      <c r="D42" s="85">
        <v>1.03</v>
      </c>
    </row>
    <row r="43" spans="1:4" ht="38.25">
      <c r="A43" s="66" t="s">
        <v>106</v>
      </c>
      <c r="B43" s="67" t="s">
        <v>322</v>
      </c>
      <c r="C43" s="79"/>
      <c r="D43" s="85">
        <v>0.98</v>
      </c>
    </row>
    <row r="44" spans="1:4" ht="15.75">
      <c r="A44" s="69" t="s">
        <v>323</v>
      </c>
      <c r="B44" s="58" t="s">
        <v>340</v>
      </c>
      <c r="C44" s="79">
        <v>228660</v>
      </c>
      <c r="D44" s="85">
        <v>0.94</v>
      </c>
    </row>
    <row r="45" spans="1:4" ht="15.75">
      <c r="A45" s="68" t="s">
        <v>182</v>
      </c>
      <c r="B45" s="58" t="s">
        <v>18</v>
      </c>
      <c r="C45" s="101"/>
      <c r="D45" s="101"/>
    </row>
    <row r="46" spans="1:4" ht="15.75">
      <c r="A46" s="68" t="s">
        <v>160</v>
      </c>
      <c r="B46" s="58"/>
      <c r="C46" s="79">
        <v>265183</v>
      </c>
      <c r="D46" s="85">
        <v>1.04</v>
      </c>
    </row>
    <row r="47" spans="1:4" ht="15.75">
      <c r="A47" s="68" t="s">
        <v>161</v>
      </c>
      <c r="B47" s="58"/>
      <c r="C47" s="81">
        <v>536863</v>
      </c>
      <c r="D47" s="85">
        <v>1.05</v>
      </c>
    </row>
    <row r="48" spans="1:4" ht="15.75">
      <c r="A48" s="68" t="s">
        <v>221</v>
      </c>
      <c r="B48" s="58"/>
      <c r="C48" s="79"/>
      <c r="D48" s="79"/>
    </row>
    <row r="49" spans="1:4" ht="15.75">
      <c r="A49" s="68" t="s">
        <v>222</v>
      </c>
      <c r="B49" s="58" t="s">
        <v>18</v>
      </c>
      <c r="C49" s="81"/>
      <c r="D49" s="85">
        <v>0</v>
      </c>
    </row>
    <row r="50" spans="1:4" ht="15.75">
      <c r="A50" s="68" t="s">
        <v>162</v>
      </c>
      <c r="B50" s="58" t="s">
        <v>18</v>
      </c>
      <c r="C50" s="81">
        <v>34532</v>
      </c>
      <c r="D50" s="85">
        <v>0.57</v>
      </c>
    </row>
    <row r="51" spans="1:4" ht="15.75">
      <c r="A51" s="68" t="s">
        <v>166</v>
      </c>
      <c r="B51" s="58" t="s">
        <v>18</v>
      </c>
      <c r="C51" s="81">
        <v>18432</v>
      </c>
      <c r="D51" s="85">
        <v>0.81</v>
      </c>
    </row>
    <row r="52" spans="3:4" ht="15.75">
      <c r="C52" s="77"/>
      <c r="D52" s="77"/>
    </row>
    <row r="53" spans="1:4" ht="15.75">
      <c r="A53" s="333" t="s">
        <v>104</v>
      </c>
      <c r="B53" s="333"/>
      <c r="C53" s="334"/>
      <c r="D53" s="334"/>
    </row>
    <row r="54" spans="1:4" ht="15.75">
      <c r="A54" s="334"/>
      <c r="B54" s="334"/>
      <c r="C54" s="334"/>
      <c r="D54" s="334"/>
    </row>
    <row r="55" spans="1:6" s="154" customFormat="1" ht="21" customHeight="1">
      <c r="A55" s="336" t="s">
        <v>370</v>
      </c>
      <c r="B55" s="336"/>
      <c r="C55" s="336"/>
      <c r="D55" s="336"/>
      <c r="F55" s="220"/>
    </row>
    <row r="56" spans="1:6" s="154" customFormat="1" ht="42.75" customHeight="1">
      <c r="A56" s="330" t="s">
        <v>371</v>
      </c>
      <c r="B56" s="330"/>
      <c r="C56" s="330"/>
      <c r="D56" s="330"/>
      <c r="F56" s="220"/>
    </row>
    <row r="57" spans="1:6" s="154" customFormat="1" ht="6" customHeight="1">
      <c r="A57" s="336"/>
      <c r="B57" s="336"/>
      <c r="C57" s="336"/>
      <c r="D57" s="336"/>
      <c r="F57" s="220"/>
    </row>
    <row r="58" spans="1:6" s="154" customFormat="1" ht="21" customHeight="1">
      <c r="A58" s="152" t="s">
        <v>372</v>
      </c>
      <c r="B58" s="124" t="s">
        <v>344</v>
      </c>
      <c r="C58" s="152"/>
      <c r="D58" s="124"/>
      <c r="F58" s="220"/>
    </row>
    <row r="59" spans="1:6" s="154" customFormat="1" ht="21" customHeight="1">
      <c r="A59" s="125" t="s">
        <v>346</v>
      </c>
      <c r="B59" s="153"/>
      <c r="C59" s="153" t="s">
        <v>373</v>
      </c>
      <c r="D59" s="125"/>
      <c r="F59" s="220"/>
    </row>
    <row r="60" spans="1:6" s="154" customFormat="1" ht="21" customHeight="1">
      <c r="A60" s="125" t="s">
        <v>347</v>
      </c>
      <c r="B60" s="125"/>
      <c r="C60" s="125"/>
      <c r="D60" s="125"/>
      <c r="F60" s="220"/>
    </row>
    <row r="61" spans="1:6" s="154" customFormat="1" ht="15.75">
      <c r="A61" s="335" t="s">
        <v>392</v>
      </c>
      <c r="B61" s="335"/>
      <c r="C61" s="335"/>
      <c r="D61" s="335"/>
      <c r="F61" s="220"/>
    </row>
    <row r="62" spans="1:4" ht="67.5" customHeight="1">
      <c r="A62" s="62"/>
      <c r="B62" s="63" t="s">
        <v>82</v>
      </c>
      <c r="C62" s="115" t="s">
        <v>105</v>
      </c>
      <c r="D62" s="116" t="s">
        <v>192</v>
      </c>
    </row>
    <row r="63" spans="1:6" ht="25.5">
      <c r="A63" s="66" t="s">
        <v>154</v>
      </c>
      <c r="B63" s="67" t="s">
        <v>339</v>
      </c>
      <c r="C63" s="160">
        <v>830317</v>
      </c>
      <c r="D63" s="80">
        <f>C63/F63</f>
        <v>1.1358645690834472</v>
      </c>
      <c r="F63" s="267">
        <f>731*1000</f>
        <v>731000</v>
      </c>
    </row>
    <row r="64" spans="1:6" ht="15.75">
      <c r="A64" s="68" t="s">
        <v>107</v>
      </c>
      <c r="B64" s="58" t="s">
        <v>3</v>
      </c>
      <c r="C64" s="160">
        <v>297</v>
      </c>
      <c r="D64" s="80">
        <f>C64/F64</f>
        <v>1</v>
      </c>
      <c r="F64" s="267">
        <v>297</v>
      </c>
    </row>
    <row r="65" spans="1:6" ht="15.75">
      <c r="A65" s="68" t="s">
        <v>108</v>
      </c>
      <c r="B65" s="58" t="s">
        <v>46</v>
      </c>
      <c r="C65" s="160"/>
      <c r="D65" s="80"/>
      <c r="F65" s="267"/>
    </row>
    <row r="66" spans="1:6" ht="15.75">
      <c r="A66" s="66" t="s">
        <v>109</v>
      </c>
      <c r="B66" s="67" t="s">
        <v>17</v>
      </c>
      <c r="C66" s="160">
        <v>36000</v>
      </c>
      <c r="D66" s="80">
        <f>C66/F66</f>
        <v>1.072481901867906</v>
      </c>
      <c r="F66" s="267">
        <v>33567</v>
      </c>
    </row>
    <row r="67" spans="1:6" ht="15.75" customHeight="1">
      <c r="A67" s="66" t="s">
        <v>106</v>
      </c>
      <c r="B67" s="67"/>
      <c r="C67" s="160"/>
      <c r="D67" s="80"/>
      <c r="F67" s="268"/>
    </row>
    <row r="68" spans="1:6" ht="15.75">
      <c r="A68" s="69" t="s">
        <v>302</v>
      </c>
      <c r="B68" s="58" t="s">
        <v>303</v>
      </c>
      <c r="C68" s="160">
        <v>45966</v>
      </c>
      <c r="D68" s="80">
        <f>C68/F68</f>
        <v>1.7816279069767442</v>
      </c>
      <c r="F68" s="267">
        <v>25800</v>
      </c>
    </row>
    <row r="69" spans="1:6" ht="15.75">
      <c r="A69" s="69"/>
      <c r="B69" s="58"/>
      <c r="C69" s="79"/>
      <c r="D69" s="80"/>
      <c r="F69" s="269"/>
    </row>
    <row r="70" spans="1:6" ht="15.75" customHeight="1">
      <c r="A70" s="68"/>
      <c r="B70" s="58"/>
      <c r="C70" s="79"/>
      <c r="D70" s="80"/>
      <c r="F70" s="269"/>
    </row>
    <row r="71" spans="1:6" ht="15.75">
      <c r="A71" s="68" t="s">
        <v>182</v>
      </c>
      <c r="B71" s="58" t="s">
        <v>18</v>
      </c>
      <c r="C71" s="79"/>
      <c r="D71" s="80"/>
      <c r="F71" s="269"/>
    </row>
    <row r="72" spans="1:6" ht="15.75">
      <c r="A72" s="68" t="s">
        <v>160</v>
      </c>
      <c r="B72" s="58"/>
      <c r="C72" s="81"/>
      <c r="D72" s="80"/>
      <c r="F72" s="268">
        <v>643653</v>
      </c>
    </row>
    <row r="73" spans="1:6" ht="15.75">
      <c r="A73" s="68" t="s">
        <v>161</v>
      </c>
      <c r="B73" s="58"/>
      <c r="C73" s="81"/>
      <c r="D73" s="80"/>
      <c r="F73" s="268">
        <v>23892</v>
      </c>
    </row>
    <row r="74" spans="1:6" ht="15.75">
      <c r="A74" s="68" t="s">
        <v>221</v>
      </c>
      <c r="B74" s="58"/>
      <c r="C74" s="79"/>
      <c r="D74" s="80"/>
      <c r="F74" s="269"/>
    </row>
    <row r="75" spans="1:6" ht="15.75">
      <c r="A75" s="68" t="s">
        <v>222</v>
      </c>
      <c r="B75" s="58"/>
      <c r="C75" s="81"/>
      <c r="D75" s="80"/>
      <c r="F75" s="268" t="s">
        <v>395</v>
      </c>
    </row>
    <row r="76" spans="1:6" ht="15.75">
      <c r="A76" s="68" t="s">
        <v>162</v>
      </c>
      <c r="B76" s="58" t="s">
        <v>18</v>
      </c>
      <c r="C76" s="81"/>
      <c r="D76" s="80"/>
      <c r="F76" s="268">
        <v>149180</v>
      </c>
    </row>
    <row r="77" spans="1:6" ht="15.75">
      <c r="A77" s="68" t="s">
        <v>166</v>
      </c>
      <c r="B77" s="58" t="s">
        <v>18</v>
      </c>
      <c r="C77" s="79"/>
      <c r="D77" s="80"/>
      <c r="F77" s="221"/>
    </row>
    <row r="78" ht="23.25" customHeight="1"/>
    <row r="79" spans="1:4" ht="15.75">
      <c r="A79" s="333" t="s">
        <v>104</v>
      </c>
      <c r="B79" s="333"/>
      <c r="C79" s="334"/>
      <c r="D79" s="334"/>
    </row>
    <row r="80" spans="1:4" ht="15.75">
      <c r="A80" s="334"/>
      <c r="B80" s="334"/>
      <c r="C80" s="334"/>
      <c r="D80" s="334"/>
    </row>
    <row r="81" spans="1:6" s="154" customFormat="1" ht="19.5" customHeight="1">
      <c r="A81" s="330" t="s">
        <v>354</v>
      </c>
      <c r="B81" s="330"/>
      <c r="C81" s="330"/>
      <c r="D81" s="330"/>
      <c r="F81" s="220"/>
    </row>
    <row r="82" spans="1:6" s="154" customFormat="1" ht="46.5" customHeight="1">
      <c r="A82" s="330" t="s">
        <v>355</v>
      </c>
      <c r="B82" s="330"/>
      <c r="C82" s="330"/>
      <c r="D82" s="330"/>
      <c r="F82" s="220"/>
    </row>
    <row r="83" spans="1:6" s="154" customFormat="1" ht="21" customHeight="1">
      <c r="A83" s="152" t="s">
        <v>356</v>
      </c>
      <c r="B83" s="124" t="s">
        <v>344</v>
      </c>
      <c r="C83" s="152" t="s">
        <v>357</v>
      </c>
      <c r="D83" s="124"/>
      <c r="F83" s="220"/>
    </row>
    <row r="84" spans="1:6" s="154" customFormat="1" ht="21" customHeight="1">
      <c r="A84" s="125" t="s">
        <v>346</v>
      </c>
      <c r="B84" s="153"/>
      <c r="C84" s="153" t="s">
        <v>358</v>
      </c>
      <c r="D84" s="153"/>
      <c r="F84" s="220"/>
    </row>
    <row r="85" spans="1:6" s="154" customFormat="1" ht="21" customHeight="1">
      <c r="A85" s="125" t="s">
        <v>359</v>
      </c>
      <c r="B85" s="125"/>
      <c r="C85" s="125" t="s">
        <v>391</v>
      </c>
      <c r="D85" s="125"/>
      <c r="F85" s="220"/>
    </row>
    <row r="86" spans="1:6" s="154" customFormat="1" ht="15" customHeight="1">
      <c r="A86" s="335" t="s">
        <v>392</v>
      </c>
      <c r="B86" s="335"/>
      <c r="C86" s="335"/>
      <c r="D86" s="335"/>
      <c r="F86" s="220"/>
    </row>
    <row r="87" spans="1:4" ht="8.25" customHeight="1">
      <c r="A87" s="59"/>
      <c r="B87" s="60"/>
      <c r="C87" s="61"/>
      <c r="D87" s="61"/>
    </row>
    <row r="88" spans="1:4" ht="47.25">
      <c r="A88" s="62"/>
      <c r="B88" s="63" t="s">
        <v>82</v>
      </c>
      <c r="C88" s="64" t="s">
        <v>105</v>
      </c>
      <c r="D88" s="65" t="s">
        <v>192</v>
      </c>
    </row>
    <row r="89" spans="1:4" ht="25.5">
      <c r="A89" s="66" t="s">
        <v>154</v>
      </c>
      <c r="B89" s="67" t="s">
        <v>18</v>
      </c>
      <c r="C89" s="150">
        <v>327732.8</v>
      </c>
      <c r="D89" s="80">
        <v>1.4419</v>
      </c>
    </row>
    <row r="90" spans="1:4" ht="15.75">
      <c r="A90" s="68" t="s">
        <v>107</v>
      </c>
      <c r="B90" s="58" t="s">
        <v>3</v>
      </c>
      <c r="C90" s="150">
        <v>214</v>
      </c>
      <c r="D90" s="80">
        <v>1.1888</v>
      </c>
    </row>
    <row r="91" spans="1:4" ht="15.75">
      <c r="A91" s="68" t="s">
        <v>108</v>
      </c>
      <c r="B91" s="58" t="s">
        <v>46</v>
      </c>
      <c r="C91" s="150">
        <v>21</v>
      </c>
      <c r="D91" s="80">
        <v>0.0081</v>
      </c>
    </row>
    <row r="92" spans="1:4" ht="15.75">
      <c r="A92" s="66" t="s">
        <v>109</v>
      </c>
      <c r="B92" s="67" t="s">
        <v>17</v>
      </c>
      <c r="C92" s="150">
        <v>30230</v>
      </c>
      <c r="D92" s="80">
        <v>0.9766</v>
      </c>
    </row>
    <row r="93" spans="1:4" ht="38.25">
      <c r="A93" s="66" t="s">
        <v>106</v>
      </c>
      <c r="B93" s="67"/>
      <c r="C93" s="150"/>
      <c r="D93" s="80"/>
    </row>
    <row r="94" spans="1:4" ht="15.75">
      <c r="A94" s="69" t="s">
        <v>318</v>
      </c>
      <c r="B94" s="58" t="s">
        <v>321</v>
      </c>
      <c r="C94" s="150">
        <v>2525.9</v>
      </c>
      <c r="D94" s="80">
        <v>0.8527</v>
      </c>
    </row>
    <row r="95" spans="1:4" ht="15.75">
      <c r="A95" s="69" t="s">
        <v>319</v>
      </c>
      <c r="B95" s="58" t="s">
        <v>303</v>
      </c>
      <c r="C95" s="150">
        <v>5365.7</v>
      </c>
      <c r="D95" s="80">
        <v>0.9398</v>
      </c>
    </row>
    <row r="96" spans="1:4" ht="15.75">
      <c r="A96" s="68" t="s">
        <v>320</v>
      </c>
      <c r="B96" s="58" t="s">
        <v>303</v>
      </c>
      <c r="C96" s="150"/>
      <c r="D96" s="80"/>
    </row>
    <row r="97" spans="1:4" ht="15.75">
      <c r="A97" s="68" t="s">
        <v>182</v>
      </c>
      <c r="B97" s="58" t="s">
        <v>18</v>
      </c>
      <c r="C97" s="150"/>
      <c r="D97" s="80"/>
    </row>
    <row r="98" spans="1:4" ht="15.75">
      <c r="A98" s="68" t="s">
        <v>160</v>
      </c>
      <c r="B98" s="58"/>
      <c r="C98" s="150">
        <v>235366</v>
      </c>
      <c r="D98" s="80">
        <v>0.8566</v>
      </c>
    </row>
    <row r="99" spans="1:4" ht="15.75">
      <c r="A99" s="68" t="s">
        <v>161</v>
      </c>
      <c r="B99" s="58"/>
      <c r="C99" s="150">
        <v>242738</v>
      </c>
      <c r="D99" s="80">
        <v>0.8132</v>
      </c>
    </row>
    <row r="100" spans="1:4" ht="15.75">
      <c r="A100" s="68" t="s">
        <v>221</v>
      </c>
      <c r="B100" s="58"/>
      <c r="C100" s="150"/>
      <c r="D100" s="80"/>
    </row>
    <row r="101" spans="1:4" ht="15.75">
      <c r="A101" s="68" t="s">
        <v>222</v>
      </c>
      <c r="B101" s="58"/>
      <c r="C101" s="150">
        <v>2423.8</v>
      </c>
      <c r="D101" s="80">
        <v>1.0668</v>
      </c>
    </row>
    <row r="102" spans="1:4" ht="15.75">
      <c r="A102" s="68" t="s">
        <v>162</v>
      </c>
      <c r="B102" s="58" t="s">
        <v>18</v>
      </c>
      <c r="C102" s="150">
        <v>1923</v>
      </c>
      <c r="D102" s="80">
        <v>0.3337</v>
      </c>
    </row>
    <row r="103" spans="1:4" ht="15.75">
      <c r="A103" s="68" t="s">
        <v>166</v>
      </c>
      <c r="B103" s="58" t="s">
        <v>18</v>
      </c>
      <c r="C103" s="82">
        <v>7324.7</v>
      </c>
      <c r="D103" s="80">
        <v>0.1311</v>
      </c>
    </row>
    <row r="105" spans="1:4" ht="15.75" hidden="1">
      <c r="A105" s="337" t="s">
        <v>104</v>
      </c>
      <c r="B105" s="337"/>
      <c r="C105" s="337"/>
      <c r="D105" s="337"/>
    </row>
    <row r="106" spans="1:4" ht="15.75" hidden="1">
      <c r="A106" s="337"/>
      <c r="B106" s="337"/>
      <c r="C106" s="337"/>
      <c r="D106" s="337"/>
    </row>
    <row r="107" spans="1:4" ht="32.25" customHeight="1" hidden="1">
      <c r="A107" s="338" t="s">
        <v>341</v>
      </c>
      <c r="B107" s="338"/>
      <c r="C107" s="338"/>
      <c r="D107" s="338"/>
    </row>
    <row r="108" spans="1:4" ht="39" customHeight="1" hidden="1">
      <c r="A108" s="330" t="s">
        <v>342</v>
      </c>
      <c r="B108" s="330"/>
      <c r="C108" s="330"/>
      <c r="D108" s="330"/>
    </row>
    <row r="109" spans="1:4" ht="15.75" hidden="1">
      <c r="A109" s="123" t="s">
        <v>343</v>
      </c>
      <c r="B109" s="124" t="s">
        <v>344</v>
      </c>
      <c r="C109" s="123" t="s">
        <v>345</v>
      </c>
      <c r="D109" s="124"/>
    </row>
    <row r="110" spans="1:4" ht="15.75" hidden="1">
      <c r="A110" s="125" t="s">
        <v>346</v>
      </c>
      <c r="B110" s="153" t="s">
        <v>374</v>
      </c>
      <c r="C110" s="153"/>
      <c r="D110" s="125"/>
    </row>
    <row r="111" spans="1:4" ht="15.75" hidden="1">
      <c r="A111" s="125" t="s">
        <v>347</v>
      </c>
      <c r="B111" s="125"/>
      <c r="C111" s="125"/>
      <c r="D111" s="125"/>
    </row>
    <row r="112" spans="1:4" ht="15.75" hidden="1">
      <c r="A112" s="329" t="s">
        <v>353</v>
      </c>
      <c r="B112" s="329"/>
      <c r="C112" s="329"/>
      <c r="D112" s="329"/>
    </row>
    <row r="113" spans="1:4" ht="47.25" hidden="1">
      <c r="A113" s="126"/>
      <c r="B113" s="127" t="s">
        <v>82</v>
      </c>
      <c r="C113" s="128" t="s">
        <v>105</v>
      </c>
      <c r="D113" s="129" t="s">
        <v>192</v>
      </c>
    </row>
    <row r="114" spans="1:4" ht="25.5" hidden="1">
      <c r="A114" s="130" t="s">
        <v>154</v>
      </c>
      <c r="B114" s="131" t="s">
        <v>348</v>
      </c>
      <c r="C114" s="151"/>
      <c r="D114" s="133"/>
    </row>
    <row r="115" spans="1:4" ht="15.75" hidden="1">
      <c r="A115" s="134" t="s">
        <v>107</v>
      </c>
      <c r="B115" s="135" t="s">
        <v>3</v>
      </c>
      <c r="C115" s="151"/>
      <c r="D115" s="136"/>
    </row>
    <row r="116" spans="1:4" ht="15.75" hidden="1">
      <c r="A116" s="134" t="s">
        <v>108</v>
      </c>
      <c r="B116" s="135" t="s">
        <v>46</v>
      </c>
      <c r="C116" s="151"/>
      <c r="D116" s="136"/>
    </row>
    <row r="117" spans="1:4" ht="15.75" hidden="1">
      <c r="A117" s="130" t="s">
        <v>109</v>
      </c>
      <c r="B117" s="131" t="s">
        <v>17</v>
      </c>
      <c r="C117" s="151"/>
      <c r="D117" s="136"/>
    </row>
    <row r="118" spans="1:4" ht="38.25" hidden="1">
      <c r="A118" s="130" t="s">
        <v>106</v>
      </c>
      <c r="B118" s="131"/>
      <c r="C118" s="151"/>
      <c r="D118" s="136"/>
    </row>
    <row r="119" spans="1:4" ht="15.75" hidden="1">
      <c r="A119" s="134"/>
      <c r="B119" s="135"/>
      <c r="C119" s="151"/>
      <c r="D119" s="136"/>
    </row>
    <row r="120" spans="1:4" ht="15.75" hidden="1">
      <c r="A120" s="134"/>
      <c r="B120" s="135"/>
      <c r="C120" s="151"/>
      <c r="D120" s="136"/>
    </row>
    <row r="121" spans="1:4" ht="15.75" hidden="1">
      <c r="A121" s="134"/>
      <c r="B121" s="135"/>
      <c r="C121" s="151"/>
      <c r="D121" s="136"/>
    </row>
    <row r="122" spans="1:4" ht="15.75" hidden="1">
      <c r="A122" s="134" t="s">
        <v>182</v>
      </c>
      <c r="B122" s="135" t="s">
        <v>18</v>
      </c>
      <c r="C122" s="151"/>
      <c r="D122" s="136"/>
    </row>
    <row r="123" spans="1:4" ht="15.75" hidden="1">
      <c r="A123" s="134" t="s">
        <v>160</v>
      </c>
      <c r="B123" s="135"/>
      <c r="C123" s="151"/>
      <c r="D123" s="136"/>
    </row>
    <row r="124" spans="1:4" ht="15.75" hidden="1">
      <c r="A124" s="134" t="s">
        <v>161</v>
      </c>
      <c r="B124" s="135"/>
      <c r="C124" s="151"/>
      <c r="D124" s="136"/>
    </row>
    <row r="125" spans="1:4" ht="15.75" hidden="1">
      <c r="A125" s="134" t="s">
        <v>221</v>
      </c>
      <c r="B125" s="135"/>
      <c r="C125" s="151"/>
      <c r="D125" s="136"/>
    </row>
    <row r="126" spans="1:4" ht="15.75" hidden="1">
      <c r="A126" s="134" t="s">
        <v>222</v>
      </c>
      <c r="B126" s="135"/>
      <c r="C126" s="151"/>
      <c r="D126" s="136"/>
    </row>
    <row r="127" spans="1:4" ht="15.75" hidden="1">
      <c r="A127" s="134" t="s">
        <v>162</v>
      </c>
      <c r="B127" s="135" t="s">
        <v>18</v>
      </c>
      <c r="C127" s="151"/>
      <c r="D127" s="136"/>
    </row>
    <row r="128" spans="1:4" ht="15.75" hidden="1">
      <c r="A128" s="134" t="s">
        <v>166</v>
      </c>
      <c r="B128" s="135" t="s">
        <v>18</v>
      </c>
      <c r="C128" s="132"/>
      <c r="D128" s="136"/>
    </row>
  </sheetData>
  <sheetProtection/>
  <mergeCells count="22">
    <mergeCell ref="A29:D30"/>
    <mergeCell ref="A31:D31"/>
    <mergeCell ref="A79:D80"/>
    <mergeCell ref="A81:D81"/>
    <mergeCell ref="A82:D82"/>
    <mergeCell ref="A61:D61"/>
    <mergeCell ref="A86:D86"/>
    <mergeCell ref="A55:D55"/>
    <mergeCell ref="A57:D57"/>
    <mergeCell ref="A105:D106"/>
    <mergeCell ref="A107:D107"/>
    <mergeCell ref="A56:D56"/>
    <mergeCell ref="A112:D112"/>
    <mergeCell ref="A108:D108"/>
    <mergeCell ref="C1:D1"/>
    <mergeCell ref="A5:D5"/>
    <mergeCell ref="A6:D6"/>
    <mergeCell ref="A3:D4"/>
    <mergeCell ref="A32:D32"/>
    <mergeCell ref="A53:D54"/>
    <mergeCell ref="A10:D10"/>
    <mergeCell ref="A36:D36"/>
  </mergeCells>
  <hyperlinks>
    <hyperlink ref="A109" r:id="rId1" display="baikalspb@inbox.ru"/>
  </hyperlink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3" r:id="rId2"/>
  <rowBreaks count="1" manualBreakCount="1">
    <brk id="5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33"/>
  <sheetViews>
    <sheetView zoomScale="75" zoomScaleNormal="75" zoomScalePageLayoutView="0" workbookViewId="0" topLeftCell="A1">
      <selection activeCell="E46" sqref="E46"/>
    </sheetView>
  </sheetViews>
  <sheetFormatPr defaultColWidth="9.00390625" defaultRowHeight="12.75"/>
  <cols>
    <col min="1" max="1" width="38.25390625" style="18" customWidth="1"/>
    <col min="2" max="2" width="8.875" style="4" hidden="1" customWidth="1"/>
    <col min="3" max="3" width="18.875" style="22" customWidth="1"/>
    <col min="4" max="5" width="14.75390625" style="5" customWidth="1"/>
    <col min="6" max="6" width="28.75390625" style="5" hidden="1" customWidth="1"/>
    <col min="7" max="16384" width="9.125" style="5" customWidth="1"/>
  </cols>
  <sheetData>
    <row r="1" spans="4:5" ht="15.75">
      <c r="D1" s="339" t="s">
        <v>110</v>
      </c>
      <c r="E1" s="340"/>
    </row>
    <row r="3" spans="1:5" ht="28.5" customHeight="1">
      <c r="A3" s="341" t="s">
        <v>111</v>
      </c>
      <c r="B3" s="341"/>
      <c r="C3" s="341"/>
      <c r="D3" s="341"/>
      <c r="E3" s="341"/>
    </row>
    <row r="4" spans="2:5" ht="15.75" hidden="1">
      <c r="B4" s="6" t="s">
        <v>112</v>
      </c>
      <c r="C4" s="6"/>
      <c r="D4" s="342" t="s">
        <v>113</v>
      </c>
      <c r="E4" s="343"/>
    </row>
    <row r="5" spans="1:5" ht="78" customHeight="1">
      <c r="A5" s="2"/>
      <c r="B5" s="3" t="s">
        <v>114</v>
      </c>
      <c r="C5" s="7" t="s">
        <v>82</v>
      </c>
      <c r="D5" s="7" t="s">
        <v>115</v>
      </c>
      <c r="E5" s="7" t="s">
        <v>181</v>
      </c>
    </row>
    <row r="6" spans="1:5" ht="46.5" customHeight="1">
      <c r="A6" s="19" t="s">
        <v>238</v>
      </c>
      <c r="B6" s="6"/>
      <c r="C6" s="10" t="s">
        <v>116</v>
      </c>
      <c r="D6" s="9"/>
      <c r="E6" s="10"/>
    </row>
    <row r="7" spans="1:5" ht="23.25" customHeight="1" hidden="1">
      <c r="A7" s="20"/>
      <c r="B7" s="12"/>
      <c r="C7" s="6"/>
      <c r="D7" s="11"/>
      <c r="E7" s="11"/>
    </row>
    <row r="8" spans="1:5" ht="24" customHeight="1" hidden="1">
      <c r="A8" s="20"/>
      <c r="B8" s="12"/>
      <c r="C8" s="6"/>
      <c r="D8" s="11"/>
      <c r="E8" s="11"/>
    </row>
    <row r="9" spans="1:5" ht="24" customHeight="1" hidden="1">
      <c r="A9" s="20"/>
      <c r="B9" s="12"/>
      <c r="C9" s="6"/>
      <c r="D9" s="11"/>
      <c r="E9" s="11"/>
    </row>
    <row r="10" spans="1:5" ht="24" customHeight="1" hidden="1">
      <c r="A10" s="20"/>
      <c r="B10" s="12"/>
      <c r="C10" s="6"/>
      <c r="D10" s="11"/>
      <c r="E10" s="11"/>
    </row>
    <row r="11" spans="1:5" ht="31.5" customHeight="1" hidden="1">
      <c r="A11" s="21" t="s">
        <v>117</v>
      </c>
      <c r="B11" s="6"/>
      <c r="C11" s="10" t="s">
        <v>118</v>
      </c>
      <c r="D11" s="13" t="s">
        <v>119</v>
      </c>
      <c r="E11" s="14"/>
    </row>
    <row r="12" spans="1:5" ht="26.25" customHeight="1">
      <c r="A12" s="21"/>
      <c r="B12" s="12" t="s">
        <v>120</v>
      </c>
      <c r="C12" s="6"/>
      <c r="D12" s="15"/>
      <c r="E12" s="15"/>
    </row>
    <row r="13" spans="1:5" ht="22.5" customHeight="1">
      <c r="A13" s="20"/>
      <c r="B13" s="6"/>
      <c r="C13" s="10"/>
      <c r="D13" s="15"/>
      <c r="E13" s="15"/>
    </row>
    <row r="14" spans="1:5" ht="24.75" customHeight="1">
      <c r="A14" s="21"/>
      <c r="B14" s="6"/>
      <c r="C14" s="10"/>
      <c r="D14" s="16"/>
      <c r="E14" s="17"/>
    </row>
    <row r="15" spans="1:5" ht="32.25" customHeight="1" hidden="1">
      <c r="A15" s="21" t="s">
        <v>121</v>
      </c>
      <c r="B15" s="6"/>
      <c r="C15" s="10" t="s">
        <v>118</v>
      </c>
      <c r="D15" s="13" t="s">
        <v>122</v>
      </c>
      <c r="E15" s="14"/>
    </row>
    <row r="16" spans="1:5" ht="32.25" customHeight="1" hidden="1">
      <c r="A16" s="21" t="s">
        <v>123</v>
      </c>
      <c r="B16" s="6"/>
      <c r="C16" s="10" t="s">
        <v>124</v>
      </c>
      <c r="D16" s="13" t="s">
        <v>125</v>
      </c>
      <c r="E16" s="14"/>
    </row>
    <row r="17" spans="1:5" ht="27" customHeight="1" hidden="1">
      <c r="A17" s="21" t="s">
        <v>126</v>
      </c>
      <c r="B17" s="6"/>
      <c r="C17" s="10" t="s">
        <v>127</v>
      </c>
      <c r="D17" s="9">
        <v>10</v>
      </c>
      <c r="E17" s="10">
        <v>0</v>
      </c>
    </row>
    <row r="18" spans="1:5" ht="25.5" customHeight="1" hidden="1">
      <c r="A18" s="21"/>
      <c r="B18" s="6"/>
      <c r="C18" s="10"/>
      <c r="D18" s="9"/>
      <c r="E18" s="10"/>
    </row>
    <row r="19" spans="1:5" ht="27" customHeight="1" hidden="1">
      <c r="A19" s="21"/>
      <c r="B19" s="6"/>
      <c r="C19" s="10"/>
      <c r="D19" s="9"/>
      <c r="E19" s="10"/>
    </row>
    <row r="20" spans="1:5" s="4" customFormat="1" ht="30" customHeight="1" hidden="1">
      <c r="A20" s="21" t="s">
        <v>128</v>
      </c>
      <c r="B20" s="8" t="s">
        <v>129</v>
      </c>
      <c r="C20" s="6"/>
      <c r="D20" s="12"/>
      <c r="E20" s="12"/>
    </row>
    <row r="21" spans="1:5" ht="33.75" customHeight="1">
      <c r="A21" s="19" t="s">
        <v>187</v>
      </c>
      <c r="B21" s="12"/>
      <c r="D21" s="11"/>
      <c r="E21" s="11"/>
    </row>
    <row r="22" spans="1:5" ht="30" customHeight="1" hidden="1">
      <c r="A22" s="21" t="s">
        <v>130</v>
      </c>
      <c r="B22" s="12" t="s">
        <v>120</v>
      </c>
      <c r="C22" s="6" t="s">
        <v>131</v>
      </c>
      <c r="D22" s="11">
        <v>3</v>
      </c>
      <c r="E22" s="11"/>
    </row>
    <row r="23" spans="1:5" ht="30" customHeight="1">
      <c r="A23" s="21" t="s">
        <v>132</v>
      </c>
      <c r="B23" s="12"/>
      <c r="C23" s="6" t="s">
        <v>191</v>
      </c>
      <c r="D23" s="11"/>
      <c r="E23" s="11"/>
    </row>
    <row r="24" spans="1:5" ht="30" customHeight="1">
      <c r="A24" s="21" t="s">
        <v>133</v>
      </c>
      <c r="B24" s="12"/>
      <c r="C24" s="6" t="s">
        <v>134</v>
      </c>
      <c r="D24" s="11"/>
      <c r="E24" s="11"/>
    </row>
    <row r="25" spans="1:5" ht="30" customHeight="1">
      <c r="A25" s="20" t="s">
        <v>135</v>
      </c>
      <c r="B25" s="12"/>
      <c r="C25" s="6" t="s">
        <v>136</v>
      </c>
      <c r="D25" s="11"/>
      <c r="E25" s="11"/>
    </row>
    <row r="26" spans="1:5" ht="30.75" customHeight="1">
      <c r="A26" s="20" t="s">
        <v>137</v>
      </c>
      <c r="B26" s="12"/>
      <c r="C26" s="6" t="s">
        <v>178</v>
      </c>
      <c r="D26" s="11"/>
      <c r="E26" s="11"/>
    </row>
    <row r="27" spans="1:5" ht="30.75" customHeight="1">
      <c r="A27" s="21" t="s">
        <v>179</v>
      </c>
      <c r="B27" s="8"/>
      <c r="C27" s="10" t="s">
        <v>180</v>
      </c>
      <c r="D27" s="11"/>
      <c r="E27" s="11"/>
    </row>
    <row r="28" spans="1:5" ht="22.5" customHeight="1">
      <c r="A28" s="21" t="s">
        <v>138</v>
      </c>
      <c r="B28" s="12"/>
      <c r="C28" s="6" t="s">
        <v>136</v>
      </c>
      <c r="D28" s="11"/>
      <c r="E28" s="11"/>
    </row>
    <row r="29" spans="1:5" ht="15.75">
      <c r="A29" s="20"/>
      <c r="B29" s="12"/>
      <c r="C29" s="6"/>
      <c r="D29" s="11"/>
      <c r="E29" s="11"/>
    </row>
    <row r="30" spans="1:5" ht="15.75">
      <c r="A30" s="20"/>
      <c r="B30" s="12"/>
      <c r="C30" s="6"/>
      <c r="D30" s="11"/>
      <c r="E30" s="11"/>
    </row>
    <row r="31" spans="1:5" ht="15.75">
      <c r="A31" s="20"/>
      <c r="B31" s="12"/>
      <c r="C31" s="10"/>
      <c r="D31" s="11"/>
      <c r="E31" s="11"/>
    </row>
    <row r="32" spans="1:5" ht="15.75">
      <c r="A32" s="20"/>
      <c r="B32" s="8"/>
      <c r="C32" s="6"/>
      <c r="D32" s="11"/>
      <c r="E32" s="11"/>
    </row>
    <row r="33" spans="1:5" ht="15.75">
      <c r="A33" s="20"/>
      <c r="B33" s="12"/>
      <c r="C33" s="6"/>
      <c r="D33" s="11"/>
      <c r="E33" s="1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M3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25.75390625" style="18" customWidth="1"/>
    <col min="2" max="2" width="12.875" style="4" customWidth="1"/>
    <col min="3" max="3" width="12.00390625" style="22" customWidth="1"/>
    <col min="4" max="4" width="12.125" style="5" customWidth="1"/>
    <col min="5" max="8" width="9.125" style="5" customWidth="1"/>
    <col min="9" max="9" width="12.00390625" style="5" customWidth="1"/>
    <col min="10" max="10" width="9.125" style="5" customWidth="1"/>
    <col min="11" max="11" width="8.00390625" style="5" customWidth="1"/>
    <col min="12" max="12" width="15.00390625" style="5" customWidth="1"/>
    <col min="13" max="13" width="0.2421875" style="5" customWidth="1"/>
    <col min="14" max="16384" width="9.125" style="5" customWidth="1"/>
  </cols>
  <sheetData>
    <row r="1" spans="1:13" ht="15.75" customHeight="1">
      <c r="A1" s="345" t="s">
        <v>140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</row>
    <row r="2" spans="1:13" ht="15.75">
      <c r="A2" s="346"/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</row>
    <row r="3" spans="1:13" ht="15.75">
      <c r="A3" s="346" t="s">
        <v>151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</row>
    <row r="4" spans="1:13" ht="15.75" customHeight="1">
      <c r="A4" s="347" t="s">
        <v>152</v>
      </c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23"/>
    </row>
    <row r="5" spans="1:13" ht="15.75">
      <c r="A5" s="347" t="s">
        <v>163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23"/>
    </row>
    <row r="6" spans="1:13" ht="16.5" thickBot="1">
      <c r="A6" s="26"/>
      <c r="B6" s="27"/>
      <c r="C6" s="27"/>
      <c r="D6" s="27"/>
      <c r="E6" s="27"/>
      <c r="F6" s="27"/>
      <c r="G6" s="27"/>
      <c r="H6" s="27"/>
      <c r="I6" s="27"/>
      <c r="J6" s="348"/>
      <c r="K6" s="348"/>
      <c r="L6" s="28"/>
      <c r="M6" s="23"/>
    </row>
    <row r="7" spans="1:13" ht="78.75" customHeight="1" thickBot="1">
      <c r="A7" s="350" t="s">
        <v>146</v>
      </c>
      <c r="B7" s="352" t="s">
        <v>147</v>
      </c>
      <c r="C7" s="350" t="s">
        <v>148</v>
      </c>
      <c r="D7" s="352" t="s">
        <v>149</v>
      </c>
      <c r="E7" s="355" t="s">
        <v>174</v>
      </c>
      <c r="F7" s="356"/>
      <c r="G7" s="355" t="s">
        <v>175</v>
      </c>
      <c r="H7" s="356"/>
      <c r="I7" s="33" t="s">
        <v>190</v>
      </c>
      <c r="J7" s="355" t="s">
        <v>176</v>
      </c>
      <c r="K7" s="356"/>
      <c r="L7" s="350" t="s">
        <v>150</v>
      </c>
      <c r="M7" s="23"/>
    </row>
    <row r="8" spans="1:13" ht="16.5" thickBot="1">
      <c r="A8" s="351"/>
      <c r="B8" s="353"/>
      <c r="C8" s="351"/>
      <c r="D8" s="353"/>
      <c r="E8" s="24" t="s">
        <v>141</v>
      </c>
      <c r="F8" s="25" t="s">
        <v>142</v>
      </c>
      <c r="G8" s="24" t="s">
        <v>143</v>
      </c>
      <c r="H8" s="24" t="s">
        <v>144</v>
      </c>
      <c r="I8" s="33"/>
      <c r="J8" s="24" t="s">
        <v>141</v>
      </c>
      <c r="K8" s="24" t="s">
        <v>144</v>
      </c>
      <c r="L8" s="351"/>
      <c r="M8" s="23"/>
    </row>
    <row r="9" spans="1:13" ht="15.75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23"/>
    </row>
    <row r="10" spans="1:13" ht="15.7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23"/>
    </row>
    <row r="11" spans="1:13" ht="15.7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3"/>
    </row>
    <row r="12" spans="1:13" ht="15.7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23"/>
    </row>
    <row r="13" spans="1:13" ht="15.7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23"/>
    </row>
    <row r="14" spans="1:13" ht="15.7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23"/>
    </row>
    <row r="15" spans="1:13" ht="15.7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23"/>
    </row>
    <row r="16" spans="1:13" ht="15.7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23"/>
    </row>
    <row r="17" spans="1:13" ht="15.75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3"/>
    </row>
    <row r="18" spans="1:13" ht="15.7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23"/>
    </row>
    <row r="19" spans="1:13" ht="15.7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23"/>
    </row>
    <row r="20" spans="1:13" ht="15.7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23"/>
    </row>
    <row r="21" spans="1:13" ht="15.75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23"/>
    </row>
    <row r="22" spans="1:13" ht="15.75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23"/>
    </row>
    <row r="23" spans="1:13" ht="15.75">
      <c r="A23" s="29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3"/>
    </row>
    <row r="24" spans="1:13" ht="15.75">
      <c r="A24" s="29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23"/>
    </row>
    <row r="25" spans="1:13" ht="15.75">
      <c r="A25" s="2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23"/>
    </row>
    <row r="26" spans="1:13" ht="15.7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23"/>
    </row>
    <row r="27" spans="1:13" ht="16.5" thickBo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23"/>
    </row>
    <row r="28" spans="1:13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3"/>
    </row>
    <row r="29" spans="1:13" ht="15.75">
      <c r="A29" s="344" t="s">
        <v>183</v>
      </c>
      <c r="B29" s="344"/>
      <c r="C29" s="344"/>
      <c r="D29" s="344"/>
      <c r="E29" s="344"/>
      <c r="F29" s="344"/>
      <c r="G29" s="344"/>
      <c r="H29" s="344"/>
      <c r="I29" s="344"/>
      <c r="J29" s="344"/>
      <c r="K29" s="344"/>
      <c r="L29" s="344"/>
      <c r="M29" s="344"/>
    </row>
    <row r="30" spans="1:13" ht="15.75">
      <c r="A30" s="354" t="s">
        <v>145</v>
      </c>
      <c r="B30" s="354"/>
      <c r="C30" s="354"/>
      <c r="D30" s="354"/>
      <c r="E30" s="354"/>
      <c r="F30" s="26"/>
      <c r="G30" s="26"/>
      <c r="H30" s="26"/>
      <c r="I30" s="26"/>
      <c r="J30" s="26"/>
      <c r="K30" s="26"/>
      <c r="L30" s="26"/>
      <c r="M30" s="23"/>
    </row>
    <row r="31" spans="1:13" ht="15.75">
      <c r="A31" s="349" t="s">
        <v>177</v>
      </c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</row>
    <row r="32" spans="1:13" ht="15.75">
      <c r="A32" s="349"/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</row>
  </sheetData>
  <sheetProtection/>
  <mergeCells count="17"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1"/>
  <sheetViews>
    <sheetView view="pageBreakPreview" zoomScale="70" zoomScaleNormal="80" zoomScaleSheetLayoutView="70" zoomScalePageLayoutView="0" workbookViewId="0" topLeftCell="A61">
      <selection activeCell="C16" sqref="C16:C17"/>
    </sheetView>
  </sheetViews>
  <sheetFormatPr defaultColWidth="40.75390625" defaultRowHeight="102" customHeight="1" outlineLevelRow="1" outlineLevelCol="1"/>
  <cols>
    <col min="1" max="1" width="20.625" style="1" customWidth="1"/>
    <col min="2" max="2" width="26.75390625" style="1" customWidth="1"/>
    <col min="3" max="3" width="18.25390625" style="1" customWidth="1"/>
    <col min="4" max="4" width="18.75390625" style="1" customWidth="1"/>
    <col min="5" max="5" width="20.25390625" style="137" hidden="1" customWidth="1" outlineLevel="1"/>
    <col min="6" max="6" width="41.25390625" style="1" customWidth="1" collapsed="1"/>
    <col min="7" max="16384" width="40.75390625" style="1" customWidth="1"/>
  </cols>
  <sheetData>
    <row r="1" spans="6:17" ht="17.25" customHeight="1">
      <c r="F1" s="34" t="s">
        <v>139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4:5" ht="7.5" customHeight="1">
      <c r="D2" s="40"/>
      <c r="E2" s="138"/>
    </row>
    <row r="3" spans="2:5" ht="7.5" customHeight="1">
      <c r="B3" s="41" t="s">
        <v>304</v>
      </c>
      <c r="C3" s="42"/>
      <c r="D3" s="42"/>
      <c r="E3" s="139"/>
    </row>
    <row r="4" spans="1:6" ht="49.5" customHeight="1">
      <c r="A4" s="390" t="s">
        <v>247</v>
      </c>
      <c r="B4" s="390"/>
      <c r="C4" s="390"/>
      <c r="D4" s="390"/>
      <c r="E4" s="390"/>
      <c r="F4" s="390"/>
    </row>
    <row r="5" spans="2:5" ht="15.75" customHeight="1">
      <c r="B5" s="391" t="s">
        <v>379</v>
      </c>
      <c r="C5" s="391"/>
      <c r="D5" s="391"/>
      <c r="E5" s="140"/>
    </row>
    <row r="6" ht="18.75" customHeight="1" thickBot="1"/>
    <row r="7" spans="1:6" ht="21.75" customHeight="1">
      <c r="A7" s="392" t="s">
        <v>305</v>
      </c>
      <c r="B7" s="393"/>
      <c r="C7" s="396" t="s">
        <v>306</v>
      </c>
      <c r="D7" s="397"/>
      <c r="E7" s="141"/>
      <c r="F7" s="398" t="s">
        <v>189</v>
      </c>
    </row>
    <row r="8" spans="1:6" ht="49.5" customHeight="1">
      <c r="A8" s="394"/>
      <c r="B8" s="395"/>
      <c r="C8" s="43" t="s">
        <v>390</v>
      </c>
      <c r="D8" s="44" t="s">
        <v>380</v>
      </c>
      <c r="E8" s="142"/>
      <c r="F8" s="399"/>
    </row>
    <row r="9" spans="1:6" ht="27.75" customHeight="1" thickBot="1">
      <c r="A9" s="401" t="s">
        <v>307</v>
      </c>
      <c r="B9" s="367" t="s">
        <v>308</v>
      </c>
      <c r="C9" s="367" t="s">
        <v>309</v>
      </c>
      <c r="D9" s="376" t="s">
        <v>310</v>
      </c>
      <c r="E9" s="142"/>
      <c r="F9" s="399"/>
    </row>
    <row r="10" spans="1:6" ht="102" customHeight="1" hidden="1" thickBot="1">
      <c r="A10" s="402"/>
      <c r="B10" s="368"/>
      <c r="C10" s="368"/>
      <c r="D10" s="377"/>
      <c r="E10" s="143"/>
      <c r="F10" s="400"/>
    </row>
    <row r="11" spans="1:6" ht="34.5" customHeight="1" thickBot="1">
      <c r="A11" s="378" t="s">
        <v>325</v>
      </c>
      <c r="B11" s="379"/>
      <c r="C11" s="379"/>
      <c r="D11" s="379"/>
      <c r="E11" s="379"/>
      <c r="F11" s="380"/>
    </row>
    <row r="12" spans="1:6" ht="58.5" customHeight="1" thickBot="1">
      <c r="A12" s="359" t="s">
        <v>326</v>
      </c>
      <c r="B12" s="382" t="s">
        <v>274</v>
      </c>
      <c r="C12" s="252">
        <f>SUM(C13:C17)</f>
        <v>1182.676</v>
      </c>
      <c r="D12" s="252">
        <f>SUM(D13:D17)</f>
        <v>333.89</v>
      </c>
      <c r="E12" s="144">
        <f>D12/C12</f>
        <v>0.28231738870155476</v>
      </c>
      <c r="F12" s="46" t="s">
        <v>286</v>
      </c>
    </row>
    <row r="13" spans="1:6" ht="35.25" customHeight="1" outlineLevel="1" thickBot="1">
      <c r="A13" s="360"/>
      <c r="B13" s="383"/>
      <c r="C13" s="236">
        <v>300</v>
      </c>
      <c r="D13" s="238">
        <v>126.89</v>
      </c>
      <c r="E13" s="237">
        <f aca="true" t="shared" si="0" ref="E13:E59">D13/C13</f>
        <v>0.42296666666666666</v>
      </c>
      <c r="F13" s="210" t="s">
        <v>257</v>
      </c>
    </row>
    <row r="14" spans="1:6" ht="39" customHeight="1" outlineLevel="1" thickBot="1">
      <c r="A14" s="360"/>
      <c r="B14" s="383"/>
      <c r="C14" s="236">
        <v>350</v>
      </c>
      <c r="D14" s="238">
        <v>0</v>
      </c>
      <c r="E14" s="237">
        <f t="shared" si="0"/>
        <v>0</v>
      </c>
      <c r="F14" s="210" t="s">
        <v>283</v>
      </c>
    </row>
    <row r="15" spans="1:6" ht="31.5" customHeight="1" outlineLevel="1" thickBot="1">
      <c r="A15" s="360"/>
      <c r="B15" s="383"/>
      <c r="C15" s="236">
        <v>502.676</v>
      </c>
      <c r="D15" s="238">
        <v>207</v>
      </c>
      <c r="E15" s="237">
        <f t="shared" si="0"/>
        <v>0.4117960674470235</v>
      </c>
      <c r="F15" s="210" t="s">
        <v>258</v>
      </c>
    </row>
    <row r="16" spans="1:6" ht="36" customHeight="1" outlineLevel="1" thickBot="1">
      <c r="A16" s="360"/>
      <c r="B16" s="383"/>
      <c r="C16" s="238">
        <v>20</v>
      </c>
      <c r="D16" s="238">
        <v>0</v>
      </c>
      <c r="E16" s="144">
        <f t="shared" si="0"/>
        <v>0</v>
      </c>
      <c r="F16" s="210" t="s">
        <v>381</v>
      </c>
    </row>
    <row r="17" spans="1:6" ht="31.5" customHeight="1" outlineLevel="1" thickBot="1">
      <c r="A17" s="360"/>
      <c r="B17" s="383"/>
      <c r="C17" s="238">
        <v>10</v>
      </c>
      <c r="D17" s="238">
        <v>0</v>
      </c>
      <c r="E17" s="144">
        <f t="shared" si="0"/>
        <v>0</v>
      </c>
      <c r="F17" s="210" t="s">
        <v>311</v>
      </c>
    </row>
    <row r="18" spans="1:6" ht="102" customHeight="1" thickBot="1">
      <c r="A18" s="359" t="s">
        <v>327</v>
      </c>
      <c r="B18" s="364" t="s">
        <v>275</v>
      </c>
      <c r="C18" s="253">
        <f>SUM(C19:C22)</f>
        <v>410</v>
      </c>
      <c r="D18" s="254">
        <f>SUM(D19:D22)</f>
        <v>89.75</v>
      </c>
      <c r="E18" s="144">
        <f t="shared" si="0"/>
        <v>0.21890243902439024</v>
      </c>
      <c r="F18" s="48" t="s">
        <v>276</v>
      </c>
    </row>
    <row r="19" spans="1:6" ht="33" customHeight="1" outlineLevel="1" thickBot="1">
      <c r="A19" s="360"/>
      <c r="B19" s="365"/>
      <c r="C19" s="240">
        <v>100</v>
      </c>
      <c r="D19" s="255">
        <v>40.6</v>
      </c>
      <c r="E19" s="144">
        <f t="shared" si="0"/>
        <v>0.406</v>
      </c>
      <c r="F19" s="210" t="s">
        <v>259</v>
      </c>
    </row>
    <row r="20" spans="1:6" ht="50.25" customHeight="1" outlineLevel="1" thickBot="1">
      <c r="A20" s="360"/>
      <c r="B20" s="365"/>
      <c r="C20" s="240">
        <v>200</v>
      </c>
      <c r="D20" s="255">
        <v>40.15</v>
      </c>
      <c r="E20" s="144">
        <f t="shared" si="0"/>
        <v>0.20074999999999998</v>
      </c>
      <c r="F20" s="210" t="s">
        <v>260</v>
      </c>
    </row>
    <row r="21" spans="1:6" ht="36.75" customHeight="1" outlineLevel="1" thickBot="1">
      <c r="A21" s="360"/>
      <c r="B21" s="365"/>
      <c r="C21" s="240">
        <v>100</v>
      </c>
      <c r="D21" s="255">
        <v>0</v>
      </c>
      <c r="E21" s="144">
        <f t="shared" si="0"/>
        <v>0</v>
      </c>
      <c r="F21" s="210" t="s">
        <v>261</v>
      </c>
    </row>
    <row r="22" spans="1:6" ht="21" customHeight="1" outlineLevel="1" thickBot="1">
      <c r="A22" s="375"/>
      <c r="B22" s="381"/>
      <c r="C22" s="241">
        <v>10</v>
      </c>
      <c r="D22" s="255">
        <v>9</v>
      </c>
      <c r="E22" s="144">
        <f t="shared" si="0"/>
        <v>0.9</v>
      </c>
      <c r="F22" s="210" t="s">
        <v>262</v>
      </c>
    </row>
    <row r="23" spans="1:8" ht="102" customHeight="1" thickBot="1">
      <c r="A23" s="359" t="s">
        <v>328</v>
      </c>
      <c r="B23" s="364" t="s">
        <v>277</v>
      </c>
      <c r="C23" s="256">
        <f>SUM(C24:C39)</f>
        <v>16992.313049999997</v>
      </c>
      <c r="D23" s="253">
        <f>SUM(D24:D39)</f>
        <v>4567.264510000001</v>
      </c>
      <c r="E23" s="144">
        <f t="shared" si="0"/>
        <v>0.2687841553154532</v>
      </c>
      <c r="F23" s="48" t="s">
        <v>278</v>
      </c>
      <c r="G23" s="86"/>
      <c r="H23" s="86"/>
    </row>
    <row r="24" spans="1:6" ht="42" customHeight="1" outlineLevel="1" thickBot="1">
      <c r="A24" s="360"/>
      <c r="B24" s="365"/>
      <c r="C24" s="214">
        <v>332</v>
      </c>
      <c r="D24" s="211">
        <v>251.2</v>
      </c>
      <c r="E24" s="144">
        <f t="shared" si="0"/>
        <v>0.7566265060240963</v>
      </c>
      <c r="F24" s="210" t="s">
        <v>267</v>
      </c>
    </row>
    <row r="25" spans="1:6" ht="42" customHeight="1" outlineLevel="1" thickBot="1">
      <c r="A25" s="360"/>
      <c r="B25" s="365"/>
      <c r="C25" s="214">
        <v>100</v>
      </c>
      <c r="D25" s="211">
        <v>0</v>
      </c>
      <c r="E25" s="144">
        <f t="shared" si="0"/>
        <v>0</v>
      </c>
      <c r="F25" s="210" t="s">
        <v>271</v>
      </c>
    </row>
    <row r="26" spans="1:6" ht="34.5" customHeight="1" outlineLevel="1" thickBot="1">
      <c r="A26" s="360"/>
      <c r="B26" s="365"/>
      <c r="C26" s="214">
        <v>5317.2</v>
      </c>
      <c r="D26" s="211">
        <v>396.33734000000004</v>
      </c>
      <c r="E26" s="144">
        <f t="shared" si="0"/>
        <v>0.0745387309110058</v>
      </c>
      <c r="F26" s="210" t="s">
        <v>272</v>
      </c>
    </row>
    <row r="27" spans="1:6" ht="39" customHeight="1" outlineLevel="1" thickBot="1">
      <c r="A27" s="360"/>
      <c r="B27" s="365"/>
      <c r="C27" s="214">
        <v>2200</v>
      </c>
      <c r="D27" s="211">
        <v>0</v>
      </c>
      <c r="E27" s="144">
        <f t="shared" si="0"/>
        <v>0</v>
      </c>
      <c r="F27" s="210" t="s">
        <v>382</v>
      </c>
    </row>
    <row r="28" spans="1:6" ht="39.75" customHeight="1" outlineLevel="1" thickBot="1">
      <c r="A28" s="360"/>
      <c r="B28" s="365"/>
      <c r="C28" s="214">
        <v>1403.86505</v>
      </c>
      <c r="D28" s="211">
        <v>0</v>
      </c>
      <c r="E28" s="144">
        <f t="shared" si="0"/>
        <v>0</v>
      </c>
      <c r="F28" s="210" t="s">
        <v>383</v>
      </c>
    </row>
    <row r="29" spans="1:6" ht="27.75" customHeight="1" outlineLevel="1" thickBot="1">
      <c r="A29" s="360"/>
      <c r="B29" s="365"/>
      <c r="C29" s="214">
        <v>140.9</v>
      </c>
      <c r="D29" s="211">
        <v>31.897789999999997</v>
      </c>
      <c r="E29" s="144">
        <f t="shared" si="0"/>
        <v>0.22638601845280337</v>
      </c>
      <c r="F29" s="210" t="s">
        <v>264</v>
      </c>
    </row>
    <row r="30" spans="1:6" ht="39.75" customHeight="1" outlineLevel="1" thickBot="1">
      <c r="A30" s="360"/>
      <c r="B30" s="365"/>
      <c r="C30" s="214">
        <v>1074.3999999999999</v>
      </c>
      <c r="D30" s="211">
        <v>497.01770000000005</v>
      </c>
      <c r="E30" s="144">
        <f t="shared" si="0"/>
        <v>0.4626002419955325</v>
      </c>
      <c r="F30" s="210" t="s">
        <v>263</v>
      </c>
    </row>
    <row r="31" spans="1:6" ht="24" customHeight="1" outlineLevel="1" collapsed="1" thickBot="1">
      <c r="A31" s="360"/>
      <c r="B31" s="365"/>
      <c r="C31" s="214">
        <v>100.62</v>
      </c>
      <c r="D31" s="211">
        <v>61.10266</v>
      </c>
      <c r="E31" s="144">
        <f t="shared" si="0"/>
        <v>0.6072615782150665</v>
      </c>
      <c r="F31" s="210" t="s">
        <v>265</v>
      </c>
    </row>
    <row r="32" spans="1:6" ht="24" customHeight="1" outlineLevel="1" thickBot="1">
      <c r="A32" s="360"/>
      <c r="B32" s="365"/>
      <c r="C32" s="214">
        <v>1635</v>
      </c>
      <c r="D32" s="211">
        <v>790.51693</v>
      </c>
      <c r="E32" s="144">
        <f t="shared" si="0"/>
        <v>0.48349659327217126</v>
      </c>
      <c r="F32" s="210" t="s">
        <v>266</v>
      </c>
    </row>
    <row r="33" spans="1:6" ht="24" customHeight="1" outlineLevel="1" thickBot="1">
      <c r="A33" s="360"/>
      <c r="B33" s="365"/>
      <c r="C33" s="214">
        <v>100</v>
      </c>
      <c r="D33" s="211">
        <v>37.68</v>
      </c>
      <c r="E33" s="144">
        <f t="shared" si="0"/>
        <v>0.3768</v>
      </c>
      <c r="F33" s="210" t="s">
        <v>268</v>
      </c>
    </row>
    <row r="34" spans="1:6" ht="24" customHeight="1" outlineLevel="1" thickBot="1">
      <c r="A34" s="360"/>
      <c r="B34" s="365"/>
      <c r="C34" s="214">
        <v>250</v>
      </c>
      <c r="D34" s="211">
        <v>0</v>
      </c>
      <c r="E34" s="144">
        <f t="shared" si="0"/>
        <v>0</v>
      </c>
      <c r="F34" s="210" t="s">
        <v>269</v>
      </c>
    </row>
    <row r="35" spans="1:6" ht="30.75" customHeight="1" outlineLevel="1" thickBot="1">
      <c r="A35" s="360"/>
      <c r="B35" s="365"/>
      <c r="C35" s="214">
        <f>3349.01-C36</f>
        <v>3319.6953500000004</v>
      </c>
      <c r="D35" s="214">
        <f>2246.63909-D36</f>
        <v>2231.30909</v>
      </c>
      <c r="E35" s="144">
        <f t="shared" si="0"/>
        <v>0.672142728398255</v>
      </c>
      <c r="F35" s="210" t="s">
        <v>270</v>
      </c>
    </row>
    <row r="36" spans="1:6" ht="30.75" customHeight="1" outlineLevel="1" thickBot="1">
      <c r="A36" s="360"/>
      <c r="B36" s="365"/>
      <c r="C36" s="213">
        <v>29.31465</v>
      </c>
      <c r="D36" s="215">
        <v>15.33</v>
      </c>
      <c r="E36" s="144">
        <f t="shared" si="0"/>
        <v>0.5229467177673962</v>
      </c>
      <c r="F36" s="217" t="s">
        <v>312</v>
      </c>
    </row>
    <row r="37" spans="1:6" ht="30.75" customHeight="1" outlineLevel="1" thickBot="1">
      <c r="A37" s="360"/>
      <c r="B37" s="365"/>
      <c r="C37" s="212">
        <v>250</v>
      </c>
      <c r="D37" s="211">
        <v>246.368</v>
      </c>
      <c r="E37" s="144">
        <f t="shared" si="0"/>
        <v>0.985472</v>
      </c>
      <c r="F37" s="210" t="s">
        <v>384</v>
      </c>
    </row>
    <row r="38" spans="1:6" ht="24" customHeight="1" outlineLevel="1" thickBot="1">
      <c r="A38" s="360"/>
      <c r="B38" s="365"/>
      <c r="C38" s="212">
        <v>291.898</v>
      </c>
      <c r="D38" s="239">
        <v>8.505</v>
      </c>
      <c r="E38" s="237">
        <f t="shared" si="0"/>
        <v>0.029136890283592214</v>
      </c>
      <c r="F38" s="210" t="s">
        <v>385</v>
      </c>
    </row>
    <row r="39" spans="1:6" ht="24" customHeight="1" outlineLevel="1" thickBot="1">
      <c r="A39" s="360"/>
      <c r="B39" s="365"/>
      <c r="C39" s="243">
        <v>447.42</v>
      </c>
      <c r="D39" s="243">
        <v>0</v>
      </c>
      <c r="E39" s="244">
        <f t="shared" si="0"/>
        <v>0</v>
      </c>
      <c r="F39" s="245" t="s">
        <v>386</v>
      </c>
    </row>
    <row r="40" spans="1:6" ht="93.75" customHeight="1" outlineLevel="1">
      <c r="A40" s="384" t="s">
        <v>397</v>
      </c>
      <c r="B40" s="387" t="s">
        <v>396</v>
      </c>
      <c r="C40" s="256">
        <f>SUM(C41:C52)</f>
        <v>14620.099999999999</v>
      </c>
      <c r="D40" s="256">
        <f>SUM(D41:D52)</f>
        <v>10840.662</v>
      </c>
      <c r="E40" s="144"/>
      <c r="F40" s="250" t="s">
        <v>409</v>
      </c>
    </row>
    <row r="41" spans="1:6" ht="24" customHeight="1" outlineLevel="1" thickBot="1">
      <c r="A41" s="385"/>
      <c r="B41" s="388"/>
      <c r="C41" s="242">
        <v>8661.35</v>
      </c>
      <c r="D41" s="242">
        <v>7127.5375</v>
      </c>
      <c r="E41" s="248"/>
      <c r="F41" s="249" t="s">
        <v>398</v>
      </c>
    </row>
    <row r="42" spans="1:6" ht="24" customHeight="1" outlineLevel="1" thickBot="1">
      <c r="A42" s="385"/>
      <c r="B42" s="388"/>
      <c r="C42" s="242">
        <v>0</v>
      </c>
      <c r="D42" s="242">
        <v>0</v>
      </c>
      <c r="E42" s="144"/>
      <c r="F42" s="210" t="s">
        <v>399</v>
      </c>
    </row>
    <row r="43" spans="1:6" ht="24" customHeight="1" outlineLevel="1" thickBot="1">
      <c r="A43" s="385"/>
      <c r="B43" s="388"/>
      <c r="C43" s="242">
        <v>482.55</v>
      </c>
      <c r="D43" s="242">
        <v>361.9125</v>
      </c>
      <c r="E43" s="144"/>
      <c r="F43" s="210" t="s">
        <v>400</v>
      </c>
    </row>
    <row r="44" spans="1:6" ht="24" customHeight="1" outlineLevel="1" thickBot="1">
      <c r="A44" s="385"/>
      <c r="B44" s="388"/>
      <c r="C44" s="242">
        <v>0</v>
      </c>
      <c r="D44" s="242">
        <v>0</v>
      </c>
      <c r="E44" s="144"/>
      <c r="F44" s="210" t="s">
        <v>401</v>
      </c>
    </row>
    <row r="45" spans="1:6" ht="24" customHeight="1" outlineLevel="1" thickBot="1">
      <c r="A45" s="385"/>
      <c r="B45" s="388"/>
      <c r="C45" s="242">
        <v>284</v>
      </c>
      <c r="D45" s="242">
        <v>193.587</v>
      </c>
      <c r="E45" s="144"/>
      <c r="F45" s="210" t="s">
        <v>402</v>
      </c>
    </row>
    <row r="46" spans="1:6" ht="24" customHeight="1" outlineLevel="1" thickBot="1">
      <c r="A46" s="385"/>
      <c r="B46" s="388"/>
      <c r="C46" s="242">
        <v>140</v>
      </c>
      <c r="D46" s="242">
        <v>0</v>
      </c>
      <c r="E46" s="144"/>
      <c r="F46" s="210" t="s">
        <v>403</v>
      </c>
    </row>
    <row r="47" spans="1:6" ht="24" customHeight="1" outlineLevel="1" thickBot="1">
      <c r="A47" s="385"/>
      <c r="B47" s="388"/>
      <c r="C47" s="242">
        <v>0</v>
      </c>
      <c r="D47" s="242">
        <v>0</v>
      </c>
      <c r="E47" s="144"/>
      <c r="F47" s="210" t="s">
        <v>404</v>
      </c>
    </row>
    <row r="48" spans="1:6" ht="24" customHeight="1" outlineLevel="1" thickBot="1">
      <c r="A48" s="385"/>
      <c r="B48" s="388"/>
      <c r="C48" s="242">
        <v>0</v>
      </c>
      <c r="D48" s="242">
        <v>0</v>
      </c>
      <c r="E48" s="144"/>
      <c r="F48" s="210" t="s">
        <v>404</v>
      </c>
    </row>
    <row r="49" spans="1:6" ht="24" customHeight="1" outlineLevel="1" thickBot="1">
      <c r="A49" s="385"/>
      <c r="B49" s="388"/>
      <c r="C49" s="242">
        <v>2399.8</v>
      </c>
      <c r="D49" s="242">
        <v>1199.9</v>
      </c>
      <c r="E49" s="144"/>
      <c r="F49" s="216" t="s">
        <v>405</v>
      </c>
    </row>
    <row r="50" spans="1:6" ht="24" customHeight="1" outlineLevel="1" thickBot="1">
      <c r="A50" s="385"/>
      <c r="B50" s="388"/>
      <c r="C50" s="242">
        <v>2399.8</v>
      </c>
      <c r="D50" s="242">
        <v>1799.85</v>
      </c>
      <c r="E50" s="144"/>
      <c r="F50" s="216" t="s">
        <v>406</v>
      </c>
    </row>
    <row r="51" spans="1:6" ht="24" customHeight="1" outlineLevel="1" thickBot="1">
      <c r="A51" s="385"/>
      <c r="B51" s="388"/>
      <c r="C51" s="242">
        <v>126.3</v>
      </c>
      <c r="D51" s="242">
        <v>63.15</v>
      </c>
      <c r="E51" s="144"/>
      <c r="F51" s="210" t="s">
        <v>407</v>
      </c>
    </row>
    <row r="52" spans="1:6" ht="24" customHeight="1" outlineLevel="1" thickBot="1">
      <c r="A52" s="386"/>
      <c r="B52" s="389"/>
      <c r="C52" s="246">
        <v>126.3</v>
      </c>
      <c r="D52" s="246">
        <v>94.725</v>
      </c>
      <c r="E52" s="247"/>
      <c r="F52" s="210" t="s">
        <v>408</v>
      </c>
    </row>
    <row r="53" spans="1:6" ht="114.75" customHeight="1" thickBot="1">
      <c r="A53" s="359" t="s">
        <v>329</v>
      </c>
      <c r="B53" s="366" t="s">
        <v>313</v>
      </c>
      <c r="C53" s="253">
        <f>SUM(C54:C61)</f>
        <v>6087.7051599999995</v>
      </c>
      <c r="D53" s="253">
        <f>SUM(D54:D61)</f>
        <v>781.41964</v>
      </c>
      <c r="E53" s="144">
        <f t="shared" si="0"/>
        <v>0.12836029660805715</v>
      </c>
      <c r="F53" s="48" t="s">
        <v>279</v>
      </c>
    </row>
    <row r="54" spans="1:6" ht="40.5" customHeight="1" outlineLevel="1" thickBot="1">
      <c r="A54" s="360"/>
      <c r="B54" s="362"/>
      <c r="C54" s="211">
        <v>970</v>
      </c>
      <c r="D54" s="211">
        <v>485</v>
      </c>
      <c r="E54" s="144">
        <f t="shared" si="0"/>
        <v>0.5</v>
      </c>
      <c r="F54" s="210" t="s">
        <v>387</v>
      </c>
    </row>
    <row r="55" spans="1:6" ht="52.5" customHeight="1" outlineLevel="1" thickBot="1">
      <c r="A55" s="360"/>
      <c r="B55" s="362"/>
      <c r="C55" s="211">
        <v>200</v>
      </c>
      <c r="D55" s="211">
        <v>200</v>
      </c>
      <c r="E55" s="144">
        <f t="shared" si="0"/>
        <v>1</v>
      </c>
      <c r="F55" s="210" t="s">
        <v>273</v>
      </c>
    </row>
    <row r="56" spans="1:6" ht="52.5" customHeight="1" outlineLevel="1" thickBot="1">
      <c r="A56" s="360"/>
      <c r="B56" s="362"/>
      <c r="C56" s="211">
        <v>75</v>
      </c>
      <c r="D56" s="211">
        <v>0</v>
      </c>
      <c r="E56" s="144">
        <f t="shared" si="0"/>
        <v>0</v>
      </c>
      <c r="F56" s="210" t="s">
        <v>388</v>
      </c>
    </row>
    <row r="57" spans="1:6" ht="56.25" customHeight="1" outlineLevel="1" thickBot="1">
      <c r="A57" s="360"/>
      <c r="B57" s="362"/>
      <c r="C57" s="257">
        <v>4315.63916</v>
      </c>
      <c r="D57" s="257">
        <v>0</v>
      </c>
      <c r="E57" s="144">
        <f t="shared" si="0"/>
        <v>0</v>
      </c>
      <c r="F57" s="216" t="s">
        <v>389</v>
      </c>
    </row>
    <row r="58" spans="1:6" ht="42" customHeight="1" outlineLevel="1" thickBot="1">
      <c r="A58" s="360"/>
      <c r="B58" s="362"/>
      <c r="C58" s="257">
        <v>50</v>
      </c>
      <c r="D58" s="257">
        <v>15</v>
      </c>
      <c r="E58" s="144">
        <f t="shared" si="0"/>
        <v>0.3</v>
      </c>
      <c r="F58" s="210" t="s">
        <v>273</v>
      </c>
    </row>
    <row r="59" spans="1:6" ht="51.75" customHeight="1" outlineLevel="1" thickBot="1">
      <c r="A59" s="360"/>
      <c r="B59" s="362"/>
      <c r="C59" s="257">
        <v>477.06600000000003</v>
      </c>
      <c r="D59" s="257">
        <v>81.41964</v>
      </c>
      <c r="E59" s="144">
        <f t="shared" si="0"/>
        <v>0.1706674548175724</v>
      </c>
      <c r="F59" s="210" t="s">
        <v>388</v>
      </c>
    </row>
    <row r="60" spans="1:6" ht="52.5" customHeight="1" outlineLevel="1" collapsed="1" thickBot="1">
      <c r="A60" s="374" t="s">
        <v>330</v>
      </c>
      <c r="B60" s="361" t="s">
        <v>331</v>
      </c>
      <c r="C60" s="258">
        <f>SUM(C61:C62)</f>
        <v>0</v>
      </c>
      <c r="D60" s="258">
        <f>SUM(D61:D62)</f>
        <v>0</v>
      </c>
      <c r="E60" s="144" t="e">
        <f>D60/C60</f>
        <v>#DIV/0!</v>
      </c>
      <c r="F60" s="87" t="s">
        <v>332</v>
      </c>
    </row>
    <row r="61" spans="1:6" ht="72" customHeight="1" outlineLevel="1" thickBot="1">
      <c r="A61" s="360"/>
      <c r="B61" s="362"/>
      <c r="C61" s="259"/>
      <c r="D61" s="259"/>
      <c r="E61" s="144" t="e">
        <f>D61/C61</f>
        <v>#DIV/0!</v>
      </c>
      <c r="F61" s="47" t="s">
        <v>333</v>
      </c>
    </row>
    <row r="62" spans="1:6" ht="69.75" customHeight="1" outlineLevel="1" thickBot="1">
      <c r="A62" s="375"/>
      <c r="B62" s="363"/>
      <c r="C62" s="260"/>
      <c r="D62" s="260"/>
      <c r="E62" s="144" t="e">
        <f>D62/C62</f>
        <v>#DIV/0!</v>
      </c>
      <c r="F62" s="47" t="s">
        <v>334</v>
      </c>
    </row>
    <row r="63" spans="1:6" ht="19.5" customHeight="1" thickBot="1">
      <c r="A63" s="357" t="s">
        <v>300</v>
      </c>
      <c r="B63" s="358"/>
      <c r="C63" s="261">
        <f>C12+C18+C23+C53+C60+C40</f>
        <v>39292.79420999999</v>
      </c>
      <c r="D63" s="261">
        <f>D12+D18+D23+D53+D60+D40</f>
        <v>16612.98615</v>
      </c>
      <c r="E63" s="144">
        <f>D63/C63</f>
        <v>0.4227998156917027</v>
      </c>
      <c r="F63" s="49"/>
    </row>
    <row r="64" spans="1:6" ht="30" customHeight="1" thickBot="1">
      <c r="A64" s="371" t="s">
        <v>335</v>
      </c>
      <c r="B64" s="372"/>
      <c r="C64" s="372"/>
      <c r="D64" s="372"/>
      <c r="E64" s="372"/>
      <c r="F64" s="373"/>
    </row>
    <row r="65" spans="1:6" ht="102" customHeight="1" thickBot="1">
      <c r="A65" s="51" t="s">
        <v>336</v>
      </c>
      <c r="B65" s="52" t="s">
        <v>248</v>
      </c>
      <c r="C65" s="262">
        <v>145</v>
      </c>
      <c r="D65" s="262">
        <v>80.56</v>
      </c>
      <c r="E65" s="247">
        <f aca="true" t="shared" si="1" ref="E65:E71">D65/C65</f>
        <v>0.5555862068965517</v>
      </c>
      <c r="F65" s="55" t="s">
        <v>281</v>
      </c>
    </row>
    <row r="66" spans="1:6" ht="102" customHeight="1" thickBot="1">
      <c r="A66" s="51" t="s">
        <v>337</v>
      </c>
      <c r="B66" s="52" t="s">
        <v>249</v>
      </c>
      <c r="C66" s="262">
        <v>50</v>
      </c>
      <c r="D66" s="262">
        <v>13.46524</v>
      </c>
      <c r="E66" s="247">
        <f t="shared" si="1"/>
        <v>0.2693048</v>
      </c>
      <c r="F66" s="53" t="s">
        <v>299</v>
      </c>
    </row>
    <row r="67" spans="1:6" ht="107.25" customHeight="1" thickBot="1">
      <c r="A67" s="251" t="s">
        <v>314</v>
      </c>
      <c r="B67" s="218" t="s">
        <v>315</v>
      </c>
      <c r="C67" s="263">
        <v>0</v>
      </c>
      <c r="D67" s="263">
        <v>0</v>
      </c>
      <c r="E67" s="248" t="e">
        <f t="shared" si="1"/>
        <v>#DIV/0!</v>
      </c>
      <c r="F67" s="50" t="s">
        <v>338</v>
      </c>
    </row>
    <row r="68" spans="1:6" ht="102" customHeight="1" hidden="1" thickBot="1">
      <c r="A68" s="51" t="s">
        <v>296</v>
      </c>
      <c r="B68" s="54" t="s">
        <v>280</v>
      </c>
      <c r="C68" s="264">
        <v>0</v>
      </c>
      <c r="D68" s="264">
        <v>0</v>
      </c>
      <c r="E68" s="144" t="e">
        <f t="shared" si="1"/>
        <v>#DIV/0!</v>
      </c>
      <c r="F68" s="55" t="s">
        <v>297</v>
      </c>
    </row>
    <row r="69" spans="1:6" ht="102" customHeight="1" hidden="1" thickBot="1">
      <c r="A69" s="56" t="s">
        <v>295</v>
      </c>
      <c r="B69" s="45" t="s">
        <v>284</v>
      </c>
      <c r="C69" s="265">
        <v>0</v>
      </c>
      <c r="D69" s="265">
        <v>0</v>
      </c>
      <c r="E69" s="144" t="e">
        <f t="shared" si="1"/>
        <v>#DIV/0!</v>
      </c>
      <c r="F69" s="53" t="s">
        <v>301</v>
      </c>
    </row>
    <row r="70" spans="1:6" ht="25.5" customHeight="1" thickBot="1">
      <c r="A70" s="357" t="s">
        <v>298</v>
      </c>
      <c r="B70" s="358"/>
      <c r="C70" s="265">
        <f>C65+C66+C67</f>
        <v>195</v>
      </c>
      <c r="D70" s="265">
        <f>D65+D66+D67</f>
        <v>94.02524</v>
      </c>
      <c r="E70" s="144">
        <f t="shared" si="1"/>
        <v>0.4821807179487179</v>
      </c>
      <c r="F70" s="49"/>
    </row>
    <row r="71" spans="1:6" ht="25.5" customHeight="1" thickBot="1">
      <c r="A71" s="369" t="s">
        <v>316</v>
      </c>
      <c r="B71" s="370"/>
      <c r="C71" s="266">
        <f>C63+C70</f>
        <v>39487.79420999999</v>
      </c>
      <c r="D71" s="266">
        <f>D63+D70</f>
        <v>16707.01139</v>
      </c>
      <c r="E71" s="144">
        <f t="shared" si="1"/>
        <v>0.42309305253037083</v>
      </c>
      <c r="F71" s="57"/>
    </row>
  </sheetData>
  <sheetProtection/>
  <mergeCells count="27">
    <mergeCell ref="C9:C10"/>
    <mergeCell ref="B12:B17"/>
    <mergeCell ref="A40:A52"/>
    <mergeCell ref="B40:B52"/>
    <mergeCell ref="A4:F4"/>
    <mergeCell ref="B5:D5"/>
    <mergeCell ref="A7:B8"/>
    <mergeCell ref="C7:D7"/>
    <mergeCell ref="F7:F10"/>
    <mergeCell ref="A9:A10"/>
    <mergeCell ref="B9:B10"/>
    <mergeCell ref="A71:B71"/>
    <mergeCell ref="A70:B70"/>
    <mergeCell ref="A64:F64"/>
    <mergeCell ref="A60:A62"/>
    <mergeCell ref="D9:D10"/>
    <mergeCell ref="A11:F11"/>
    <mergeCell ref="A18:A22"/>
    <mergeCell ref="B18:B22"/>
    <mergeCell ref="A63:B63"/>
    <mergeCell ref="A12:A17"/>
    <mergeCell ref="B60:B62"/>
    <mergeCell ref="B23:B39"/>
    <mergeCell ref="A23:A39"/>
    <mergeCell ref="A53:A59"/>
    <mergeCell ref="B53:B5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2019-08-21T11:58:55Z</cp:lastPrinted>
  <dcterms:created xsi:type="dcterms:W3CDTF">2007-10-25T07:17:21Z</dcterms:created>
  <dcterms:modified xsi:type="dcterms:W3CDTF">2019-09-13T11:54:13Z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