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1'!$A$1:$F$178</definedName>
    <definedName name="_xlnm.Print_Area" localSheetId="1">'Приложение 2'!$A$1:$D$151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61" authorId="0">
      <text>
        <r>
          <rPr>
            <b/>
            <sz val="8"/>
            <rFont val="Tahoma"/>
            <family val="2"/>
          </rPr>
          <t>квр 242,244</t>
        </r>
        <r>
          <rPr>
            <sz val="8"/>
            <rFont val="Tahoma"/>
            <family val="2"/>
          </rPr>
          <t xml:space="preserve">
</t>
        </r>
      </text>
    </comment>
    <comment ref="E116" authorId="0">
      <text>
        <r>
          <rPr>
            <b/>
            <sz val="8"/>
            <rFont val="Tahoma"/>
            <family val="0"/>
          </rPr>
          <t>нет данных</t>
        </r>
        <r>
          <rPr>
            <sz val="8"/>
            <rFont val="Tahoma"/>
            <family val="0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0"/>
          </rPr>
          <t>нет данных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<sst xmlns="http://schemas.openxmlformats.org/spreadsheetml/2006/main" count="743" uniqueCount="418">
  <si>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</si>
  <si>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</si>
  <si>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</si>
  <si>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</si>
  <si>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</si>
  <si>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</si>
  <si>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</si>
  <si>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</si>
  <si>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</si>
  <si>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</si>
  <si>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</si>
  <si>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</si>
  <si>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</si>
  <si>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</si>
  <si>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</si>
  <si>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</si>
  <si>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</si>
  <si>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</si>
  <si>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</si>
  <si>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</si>
  <si>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</si>
  <si>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</si>
  <si>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</si>
  <si>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</si>
  <si>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</si>
  <si>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</si>
  <si>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</si>
  <si>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</si>
  <si>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</si>
  <si>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</si>
  <si>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</si>
  <si>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</si>
  <si>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</si>
  <si>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</si>
  <si>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</si>
  <si>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</si>
  <si>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</si>
  <si>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</si>
  <si>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</si>
  <si>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</si>
  <si>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</si>
  <si>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</si>
  <si>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</si>
  <si>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</si>
  <si>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</si>
  <si>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</si>
  <si>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</si>
  <si>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</si>
  <si>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</si>
  <si>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</si>
  <si>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</si>
  <si>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</si>
  <si>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</si>
  <si>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</si>
  <si>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</si>
  <si>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</si>
  <si>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</si>
  <si>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</si>
  <si>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</si>
  <si>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</si>
  <si>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</si>
  <si>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</si>
  <si>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</si>
  <si>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</si>
  <si>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</si>
  <si>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</si>
  <si>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</si>
  <si>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</si>
  <si>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</si>
  <si>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</si>
  <si>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</si>
  <si>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</si>
  <si>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</si>
  <si>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</si>
  <si>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</si>
  <si>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</si>
  <si>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</si>
  <si>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</si>
  <si>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</si>
  <si>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</si>
  <si>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</si>
  <si>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</si>
  <si>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</si>
  <si>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</si>
  <si>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</si>
  <si>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</si>
  <si>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</si>
  <si>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</si>
  <si>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</si>
  <si>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</si>
  <si>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</si>
  <si>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</si>
  <si>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</si>
  <si>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</si>
  <si>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</si>
  <si>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</si>
  <si>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</si>
  <si>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</si>
  <si>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</si>
  <si>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</si>
  <si>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</si>
  <si>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</si>
  <si>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</si>
  <si>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</si>
  <si>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</si>
  <si>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</si>
  <si>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</si>
  <si>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</si>
  <si>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</si>
  <si>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</si>
  <si>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</si>
  <si>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</si>
  <si>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</si>
  <si>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</si>
  <si>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</si>
  <si>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</si>
  <si>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</si>
  <si>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</si>
  <si>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</si>
  <si>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</si>
  <si>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</si>
  <si>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</si>
  <si>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</si>
  <si>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</si>
  <si>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</si>
  <si>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</si>
  <si>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</si>
  <si>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</si>
  <si>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</si>
  <si>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</si>
  <si>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</si>
  <si>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</si>
  <si>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</si>
  <si>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</si>
  <si>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</si>
  <si>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</si>
  <si>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</si>
  <si>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</si>
  <si>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</si>
  <si>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</si>
  <si>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</si>
  <si>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</si>
  <si>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</si>
  <si>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</si>
  <si>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</si>
  <si>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</si>
  <si>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</si>
  <si>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</si>
  <si>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</si>
  <si>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</si>
  <si>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</si>
  <si>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</si>
  <si>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</si>
  <si>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</si>
  <si>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</si>
  <si>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</si>
  <si>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</si>
  <si>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</si>
  <si>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</si>
  <si>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</si>
  <si>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</si>
  <si>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</si>
  <si>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</si>
  <si>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</si>
  <si>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</si>
  <si>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</si>
  <si>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</si>
  <si>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</si>
  <si>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</si>
  <si>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</si>
  <si>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</si>
  <si>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</si>
  <si>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</si>
  <si>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</si>
  <si>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</si>
  <si>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</si>
  <si>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</si>
  <si>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</si>
  <si>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</si>
  <si>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</si>
  <si>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</si>
  <si>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</si>
  <si>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</si>
  <si>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</si>
  <si>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</si>
  <si>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</si>
  <si>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</si>
  <si>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</si>
  <si>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</si>
  <si>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</si>
  <si>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</si>
  <si>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</si>
  <si>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</si>
  <si>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</si>
  <si>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</si>
  <si>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</si>
  <si>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</si>
  <si>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</si>
  <si>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</si>
  <si>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</si>
  <si>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</si>
  <si>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</si>
  <si>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</si>
  <si>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</si>
  <si>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</si>
  <si>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</si>
  <si>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</si>
  <si>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</si>
  <si>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</si>
  <si>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</si>
  <si>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</si>
  <si>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</si>
  <si>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</si>
  <si>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</si>
  <si>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</si>
  <si>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</si>
  <si>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</si>
  <si>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</si>
  <si>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</si>
  <si>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</si>
  <si>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</si>
  <si>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</si>
  <si>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</si>
  <si>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</si>
  <si>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</si>
  <si>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</si>
  <si>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</si>
  <si>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</si>
  <si>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</si>
  <si>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</si>
  <si>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</si>
  <si>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</si>
  <si>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</si>
  <si>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</si>
  <si>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</si>
  <si>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</si>
  <si>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</si>
  <si>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</si>
  <si>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</si>
  <si>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</si>
  <si>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</si>
  <si>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</si>
  <si>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</si>
  <si>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</si>
  <si>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</si>
  <si>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</si>
  <si>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</si>
  <si>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</si>
  <si>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</si>
  <si>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</si>
  <si>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</si>
  <si>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</si>
  <si>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</si>
  <si>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</si>
  <si>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</si>
  <si>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</si>
  <si>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</si>
  <si>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</si>
  <si>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</si>
  <si>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</si>
  <si>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</si>
  <si>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</si>
  <si>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</si>
  <si>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</si>
  <si>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</si>
  <si>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</si>
  <si>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</si>
  <si>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</si>
  <si>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</si>
  <si>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</si>
  <si>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</si>
  <si>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</si>
  <si>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</si>
  <si>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</si>
  <si>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</si>
  <si>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</si>
  <si>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</si>
  <si>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</si>
  <si>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</si>
  <si>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</si>
  <si>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</si>
  <si>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</si>
  <si>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</si>
  <si>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</si>
  <si>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</si>
  <si>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</si>
  <si>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</si>
  <si>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</si>
  <si>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</si>
  <si>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</si>
  <si>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</si>
  <si>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</si>
  <si>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</si>
  <si>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</si>
  <si>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</si>
  <si>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</si>
  <si>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</si>
  <si>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</si>
  <si>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</si>
  <si>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</si>
  <si>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</si>
  <si>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</si>
  <si>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</si>
  <si>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</si>
  <si>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</si>
  <si>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</si>
  <si>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</si>
  <si>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</si>
  <si>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</si>
  <si>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</si>
  <si>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</si>
  <si>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</si>
  <si>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</si>
  <si>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</si>
  <si>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</si>
  <si>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</si>
  <si>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</si>
  <si>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</si>
  <si>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</si>
  <si>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</si>
  <si>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</si>
  <si>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</si>
  <si>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</si>
  <si>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</si>
  <si>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</si>
  <si>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</si>
  <si>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</si>
  <si>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</si>
  <si>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</si>
  <si>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</si>
  <si>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</si>
  <si>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</si>
  <si>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</si>
  <si>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</si>
  <si>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</si>
  <si>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</si>
  <si>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</si>
  <si>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</si>
  <si>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</si>
  <si>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</si>
  <si>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</si>
  <si>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</si>
  <si>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</si>
  <si>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</si>
  <si>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</si>
  <si>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</si>
  <si>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</si>
  <si>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</si>
  <si>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 xml:space="preserve"> 2018 г. отчет</t>
  </si>
  <si>
    <t>2019 г. отчет</t>
  </si>
  <si>
    <t>83,3/ %</t>
  </si>
  <si>
    <t>Единый сельхоз.налог</t>
  </si>
  <si>
    <t>январь - март 2019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</si>
  <si>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"Торус" (по структурному подразделению в МО Войсковицкое сп)</t>
    </r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</si>
  <si>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</si>
  <si>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</si>
  <si>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</si>
  <si>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</si>
  <si>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</si>
  <si>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</si>
  <si>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t>e-mail: zavod@2018arz.ru</t>
  </si>
  <si>
    <t>8-812-305-30-60</t>
  </si>
  <si>
    <t>Виноградов Дмитрий Юрьевич</t>
  </si>
  <si>
    <r>
      <t xml:space="preserve">Предприятие      </t>
    </r>
    <r>
      <rPr>
        <b/>
        <u val="single"/>
        <sz val="12"/>
        <rFont val="Times New Roman"/>
        <family val="1"/>
      </rPr>
      <t>ОАО "218 АРЗ"</t>
    </r>
    <r>
      <rPr>
        <b/>
        <u val="single"/>
        <sz val="12"/>
        <color indexed="6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(по структурному подразделению (Площадка №3), расположенному на территории МО Войсковицкое сельское поселение)</t>
    </r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</si>
  <si>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</si>
  <si>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</si>
  <si>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</si>
  <si>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</si>
  <si>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</si>
  <si>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r>
      <t xml:space="preserve">Предприятие     </t>
    </r>
    <r>
      <rPr>
        <b/>
        <u val="single"/>
        <sz val="12"/>
        <rFont val="Times New Roman"/>
        <family val="1"/>
      </rPr>
      <t>Акционерное общество «Племенная птицефабрика Войсковицы»</t>
    </r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</si>
  <si>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</si>
  <si>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</si>
  <si>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</si>
  <si>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</si>
  <si>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>Мероприятия по развитию и поддержке малого предпринимательства</t>
  </si>
  <si>
    <t>Депутатские ЗАКС софинансирование реализации проектов местных инициатив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</si>
  <si>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</si>
  <si>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</si>
  <si>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</si>
  <si>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</si>
  <si>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</si>
  <si>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</si>
  <si>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</si>
  <si>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\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</si>
  <si>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</si>
  <si>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</si>
  <si>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 2018 год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</si>
  <si>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</si>
  <si>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</si>
  <si>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</si>
  <si>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</si>
  <si>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</si>
  <si>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 xml:space="preserve">Обеспечение деятельности подведомственных учреждений культуры                                     Субсидии на иные цели : МБТ ГМР (Бездетко и Русаких) для приобретения костюмов </t>
  </si>
  <si>
    <t>Мероприятия по капитальному ремонту объектов культуры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</si>
  <si>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</si>
  <si>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</si>
  <si>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</si>
  <si>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</si>
  <si>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</si>
  <si>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48</t>
  </si>
  <si>
    <t>за 9 месяцев 2019 года</t>
  </si>
  <si>
    <t>Объем запланированных средств на 9 месяцев  2019 года.</t>
  </si>
  <si>
    <t>Мероприятия по обеспечению мер пож.безоп.на территорииМО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</si>
  <si>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</si>
  <si>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Объем  выделенных средств в рамках программы за 9 месяцев 2019 года.</t>
  </si>
  <si>
    <t>Ремонтные двигатели</t>
  </si>
  <si>
    <t>шт</t>
  </si>
  <si>
    <t>2960159,0/0</t>
  </si>
  <si>
    <t>2471878,0/0</t>
  </si>
  <si>
    <t xml:space="preserve">ОСНОВНЫЕ ПОКАЗАТЕЛИ РАБОТЫ ПРОМЫШЛЕННЫХ ПРЕДПРИЯТИЙ
</t>
  </si>
  <si>
    <t>Адрес:188360, Ленинградская область, п. Войсковицы, Промзона 1, участок 5</t>
  </si>
  <si>
    <t>e-mail: baikalspb@inbox.ru</t>
  </si>
  <si>
    <t>9 месяцев 2019</t>
  </si>
  <si>
    <t>Отгружено товаров собственного производства, выполнено работ и услуг с НДС</t>
  </si>
  <si>
    <t xml:space="preserve">  за  9 месяцев 2019 год</t>
  </si>
  <si>
    <t>58/52</t>
  </si>
  <si>
    <t>2/7</t>
  </si>
  <si>
    <t>9 месяцев 2019г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</si>
</sst>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_-* #,##0.00000_р_._-;\-* #,##0.00000_р_._-;_-* &quot;-&quot;?????_р_._-;_-@_-"/>
    <numFmt numFmtId="171" formatCode="_-* #,##0.000_р_._-;\-* #,##0.000_р_._-;_-* &quot;-&quot;?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000_р_._-;\-* #,##0.000000_р_._-;_-* &quot;-&quot;?????_р_._-;_-@_-"/>
    <numFmt numFmtId="180" formatCode="_-* #,##0.0000_р_._-;\-* #,##0.0000_р_._-;_-* &quot;-&quot;?????_р_._-;_-@_-"/>
    <numFmt numFmtId="181" formatCode="_-* #,##0.000_р_._-;\-* #,##0.000_р_._-;_-* &quot;-&quot;?????_р_._-;_-@_-"/>
    <numFmt numFmtId="182" formatCode="_-* #,##0.00_р_._-;\-* #,##0.00_р_._-;_-* &quot;-&quot;???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#,##0.00_ ;\-#,##0.00\ "/>
    <numFmt numFmtId="187" formatCode="_(* #,##0.00_);_(* \(#,##0.00\);_(* &quot;-&quot;??_);_(@_)"/>
    <numFmt numFmtId="188" formatCode="#,##0.00_р_."/>
  </numFmts>
  <fonts count="84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2" fillId="34" borderId="21" xfId="53" applyFont="1" applyFill="1" applyBorder="1" applyAlignment="1">
      <alignment horizontal="center" vertical="center" wrapText="1"/>
      <protection/>
    </xf>
    <xf numFmtId="0" fontId="29" fillId="0" borderId="22" xfId="0" applyFont="1" applyBorder="1" applyAlignment="1">
      <alignment horizontal="center" vertical="center" wrapText="1"/>
    </xf>
    <xf numFmtId="49" fontId="30" fillId="34" borderId="17" xfId="0" applyNumberFormat="1" applyFont="1" applyFill="1" applyBorder="1" applyAlignment="1">
      <alignment horizontal="center" vertical="center" wrapText="1"/>
    </xf>
    <xf numFmtId="0" fontId="28" fillId="33" borderId="23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/>
    </xf>
    <xf numFmtId="0" fontId="30" fillId="34" borderId="18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68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68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68" fontId="4" fillId="0" borderId="29" xfId="0" applyNumberFormat="1" applyFont="1" applyFill="1" applyBorder="1" applyAlignment="1">
      <alignment horizontal="center" vertical="center"/>
    </xf>
    <xf numFmtId="168" fontId="4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68" fontId="4" fillId="0" borderId="2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168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0" fontId="26" fillId="0" borderId="35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0" fontId="26" fillId="0" borderId="35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168" fontId="27" fillId="0" borderId="0" xfId="0" applyNumberFormat="1" applyFont="1" applyAlignment="1">
      <alignment horizontal="center"/>
    </xf>
    <xf numFmtId="168" fontId="29" fillId="0" borderId="36" xfId="0" applyNumberFormat="1" applyFont="1" applyBorder="1" applyAlignment="1">
      <alignment horizontal="center"/>
    </xf>
    <xf numFmtId="168" fontId="28" fillId="33" borderId="37" xfId="0" applyNumberFormat="1" applyFont="1" applyFill="1" applyBorder="1" applyAlignment="1">
      <alignment horizontal="center" vertical="center" wrapText="1"/>
    </xf>
    <xf numFmtId="168" fontId="28" fillId="33" borderId="38" xfId="0" applyNumberFormat="1" applyFont="1" applyFill="1" applyBorder="1" applyAlignment="1">
      <alignment horizontal="center" vertical="center" wrapText="1"/>
    </xf>
    <xf numFmtId="168" fontId="34" fillId="33" borderId="39" xfId="0" applyNumberFormat="1" applyFont="1" applyFill="1" applyBorder="1" applyAlignment="1">
      <alignment horizontal="center" vertical="center" readingOrder="2"/>
    </xf>
    <xf numFmtId="0" fontId="35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69" fontId="6" fillId="0" borderId="35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26" fillId="0" borderId="0" xfId="0" applyFont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40" xfId="0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top"/>
    </xf>
    <xf numFmtId="0" fontId="3" fillId="0" borderId="31" xfId="54" applyFont="1" applyFill="1" applyBorder="1" applyAlignment="1" applyProtection="1">
      <alignment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16" fontId="4" fillId="0" borderId="4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4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2" fillId="34" borderId="10" xfId="53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47" xfId="53" applyNumberFormat="1" applyFont="1" applyFill="1" applyBorder="1" applyAlignment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8" fillId="33" borderId="49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8" fontId="23" fillId="0" borderId="2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3" fillId="0" borderId="31" xfId="54" applyFont="1" applyFill="1" applyBorder="1" applyAlignment="1" applyProtection="1">
      <alignment horizontal="left" vertical="center" wrapText="1"/>
      <protection/>
    </xf>
    <xf numFmtId="168" fontId="34" fillId="33" borderId="50" xfId="0" applyNumberFormat="1" applyFont="1" applyFill="1" applyBorder="1" applyAlignment="1">
      <alignment horizontal="center" vertical="center" readingOrder="2"/>
    </xf>
    <xf numFmtId="188" fontId="6" fillId="34" borderId="10" xfId="53" applyNumberFormat="1" applyFont="1" applyFill="1" applyBorder="1" applyAlignment="1">
      <alignment horizontal="center" vertical="center" wrapText="1"/>
      <protection/>
    </xf>
    <xf numFmtId="2" fontId="6" fillId="0" borderId="31" xfId="53" applyNumberFormat="1" applyFont="1" applyFill="1" applyBorder="1" applyAlignment="1">
      <alignment horizontal="center" wrapText="1"/>
      <protection/>
    </xf>
    <xf numFmtId="168" fontId="34" fillId="33" borderId="51" xfId="0" applyNumberFormat="1" applyFont="1" applyFill="1" applyBorder="1" applyAlignment="1">
      <alignment horizontal="center" vertical="center" readingOrder="2"/>
    </xf>
    <xf numFmtId="0" fontId="22" fillId="34" borderId="33" xfId="53" applyFont="1" applyFill="1" applyBorder="1" applyAlignment="1">
      <alignment vertical="center" wrapText="1"/>
      <protection/>
    </xf>
    <xf numFmtId="2" fontId="6" fillId="0" borderId="49" xfId="53" applyNumberFormat="1" applyFont="1" applyFill="1" applyBorder="1" applyAlignment="1">
      <alignment horizontal="center" wrapText="1"/>
      <protection/>
    </xf>
    <xf numFmtId="168" fontId="34" fillId="33" borderId="52" xfId="0" applyNumberFormat="1" applyFont="1" applyFill="1" applyBorder="1" applyAlignment="1">
      <alignment horizontal="center" vertical="center" readingOrder="2"/>
    </xf>
    <xf numFmtId="168" fontId="34" fillId="33" borderId="53" xfId="0" applyNumberFormat="1" applyFont="1" applyFill="1" applyBorder="1" applyAlignment="1">
      <alignment horizontal="center" vertical="center" readingOrder="2"/>
    </xf>
    <xf numFmtId="0" fontId="22" fillId="34" borderId="31" xfId="53" applyFont="1" applyFill="1" applyBorder="1" applyAlignment="1">
      <alignment vertical="center" wrapText="1"/>
      <protection/>
    </xf>
    <xf numFmtId="0" fontId="30" fillId="34" borderId="27" xfId="53" applyFont="1" applyFill="1" applyBorder="1" applyAlignment="1">
      <alignment vertical="center" wrapText="1"/>
      <protection/>
    </xf>
    <xf numFmtId="0" fontId="30" fillId="34" borderId="54" xfId="0" applyFont="1" applyFill="1" applyBorder="1" applyAlignment="1">
      <alignment horizontal="center" vertical="center" wrapText="1"/>
    </xf>
    <xf numFmtId="188" fontId="16" fillId="0" borderId="27" xfId="0" applyNumberFormat="1" applyFont="1" applyFill="1" applyBorder="1" applyAlignment="1">
      <alignment horizontal="center" vertical="center" readingOrder="2"/>
    </xf>
    <xf numFmtId="2" fontId="16" fillId="0" borderId="27" xfId="0" applyNumberFormat="1" applyFont="1" applyFill="1" applyBorder="1" applyAlignment="1">
      <alignment horizontal="center" vertical="center" readingOrder="2"/>
    </xf>
    <xf numFmtId="2" fontId="6" fillId="34" borderId="55" xfId="53" applyNumberFormat="1" applyFont="1" applyFill="1" applyBorder="1" applyAlignment="1">
      <alignment horizontal="center" vertical="center" wrapText="1"/>
      <protection/>
    </xf>
    <xf numFmtId="2" fontId="16" fillId="33" borderId="27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43" fontId="16" fillId="33" borderId="31" xfId="0" applyNumberFormat="1" applyFont="1" applyFill="1" applyBorder="1" applyAlignment="1">
      <alignment horizontal="center" vertical="center" readingOrder="2"/>
    </xf>
    <xf numFmtId="43" fontId="6" fillId="34" borderId="10" xfId="53" applyNumberFormat="1" applyFont="1" applyFill="1" applyBorder="1" applyAlignment="1">
      <alignment horizontal="center" vertical="center" readingOrder="2"/>
      <protection/>
    </xf>
    <xf numFmtId="43" fontId="6" fillId="34" borderId="33" xfId="53" applyNumberFormat="1" applyFont="1" applyFill="1" applyBorder="1" applyAlignment="1">
      <alignment horizontal="center" vertical="center" readingOrder="2"/>
      <protection/>
    </xf>
    <xf numFmtId="43" fontId="5" fillId="34" borderId="23" xfId="53" applyNumberFormat="1" applyFont="1" applyFill="1" applyBorder="1" applyAlignment="1">
      <alignment horizontal="center" vertical="center" readingOrder="2"/>
      <protection/>
    </xf>
    <xf numFmtId="2" fontId="5" fillId="34" borderId="23" xfId="53" applyNumberFormat="1" applyFont="1" applyFill="1" applyBorder="1" applyAlignment="1">
      <alignment horizontal="center" vertical="center" wrapText="1"/>
      <protection/>
    </xf>
    <xf numFmtId="2" fontId="5" fillId="34" borderId="31" xfId="53" applyNumberFormat="1" applyFont="1" applyFill="1" applyBorder="1" applyAlignment="1">
      <alignment horizontal="center" vertical="center" wrapText="1"/>
      <protection/>
    </xf>
    <xf numFmtId="2" fontId="16" fillId="33" borderId="23" xfId="0" applyNumberFormat="1" applyFont="1" applyFill="1" applyBorder="1" applyAlignment="1">
      <alignment horizontal="center" vertical="center" readingOrder="2"/>
    </xf>
    <xf numFmtId="2" fontId="5" fillId="34" borderId="23" xfId="53" applyNumberFormat="1" applyFont="1" applyFill="1" applyBorder="1" applyAlignment="1">
      <alignment horizontal="center" vertical="center" readingOrder="2"/>
      <protection/>
    </xf>
    <xf numFmtId="2" fontId="39" fillId="33" borderId="23" xfId="0" applyNumberFormat="1" applyFont="1" applyFill="1" applyBorder="1" applyAlignment="1">
      <alignment horizontal="center" vertical="center" wrapText="1"/>
    </xf>
    <xf numFmtId="3" fontId="82" fillId="35" borderId="0" xfId="0" applyNumberFormat="1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2" fontId="6" fillId="34" borderId="47" xfId="53" applyNumberFormat="1" applyFont="1" applyFill="1" applyBorder="1" applyAlignment="1">
      <alignment horizontal="center" vertical="center" wrapText="1"/>
      <protection/>
    </xf>
    <xf numFmtId="2" fontId="6" fillId="0" borderId="33" xfId="53" applyNumberFormat="1" applyFont="1" applyFill="1" applyBorder="1" applyAlignment="1">
      <alignment horizontal="center" vertical="center" wrapText="1"/>
      <protection/>
    </xf>
    <xf numFmtId="2" fontId="6" fillId="34" borderId="33" xfId="53" applyNumberFormat="1" applyFont="1" applyFill="1" applyBorder="1" applyAlignment="1">
      <alignment horizontal="center" vertical="center" wrapText="1"/>
      <protection/>
    </xf>
    <xf numFmtId="2" fontId="6" fillId="34" borderId="26" xfId="53" applyNumberFormat="1" applyFont="1" applyFill="1" applyBorder="1" applyAlignment="1">
      <alignment horizontal="center" vertical="center" wrapText="1"/>
      <protection/>
    </xf>
    <xf numFmtId="4" fontId="8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4" fillId="0" borderId="26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0" fontId="4" fillId="0" borderId="41" xfId="0" applyFont="1" applyFill="1" applyBorder="1" applyAlignment="1">
      <alignment horizontal="center" vertical="top"/>
    </xf>
    <xf numFmtId="0" fontId="24" fillId="0" borderId="41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wrapText="1"/>
    </xf>
    <xf numFmtId="0" fontId="4" fillId="0" borderId="60" xfId="0" applyFont="1" applyFill="1" applyBorder="1" applyAlignment="1">
      <alignment horizontal="left" wrapText="1"/>
    </xf>
    <xf numFmtId="0" fontId="4" fillId="0" borderId="61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24" fillId="0" borderId="47" xfId="0" applyFont="1" applyFill="1" applyBorder="1" applyAlignment="1">
      <alignment horizontal="left" wrapText="1"/>
    </xf>
    <xf numFmtId="0" fontId="24" fillId="0" borderId="60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5" fillId="34" borderId="63" xfId="0" applyNumberFormat="1" applyFont="1" applyFill="1" applyBorder="1" applyAlignment="1">
      <alignment horizontal="center" vertical="center" wrapText="1"/>
    </xf>
    <xf numFmtId="49" fontId="5" fillId="34" borderId="64" xfId="0" applyNumberFormat="1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67" xfId="0" applyFont="1" applyFill="1" applyBorder="1" applyAlignment="1">
      <alignment horizontal="center" vertical="center" wrapText="1"/>
    </xf>
    <xf numFmtId="0" fontId="20" fillId="34" borderId="68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67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71" xfId="0" applyFont="1" applyFill="1" applyBorder="1" applyAlignment="1">
      <alignment horizontal="center" vertical="center" wrapText="1"/>
    </xf>
    <xf numFmtId="0" fontId="21" fillId="34" borderId="7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34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34" borderId="56" xfId="53" applyFont="1" applyFill="1" applyBorder="1" applyAlignment="1">
      <alignment horizontal="center" vertical="center" wrapText="1"/>
      <protection/>
    </xf>
    <xf numFmtId="0" fontId="30" fillId="34" borderId="57" xfId="53" applyFont="1" applyFill="1" applyBorder="1" applyAlignment="1">
      <alignment horizontal="center" vertical="center" wrapText="1"/>
      <protection/>
    </xf>
    <xf numFmtId="0" fontId="30" fillId="34" borderId="25" xfId="53" applyFont="1" applyFill="1" applyBorder="1" applyAlignment="1">
      <alignment horizontal="center" vertical="center" wrapText="1"/>
      <protection/>
    </xf>
    <xf numFmtId="0" fontId="30" fillId="34" borderId="62" xfId="53" applyFont="1" applyFill="1" applyBorder="1" applyAlignment="1">
      <alignment horizontal="center" vertical="center" wrapText="1"/>
      <protection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4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 vertical="center" wrapText="1" indent="4"/>
    </xf>
    <xf numFmtId="0" fontId="28" fillId="33" borderId="23" xfId="0" applyFont="1" applyFill="1" applyBorder="1" applyAlignment="1">
      <alignment horizontal="left" vertical="center" wrapText="1" indent="4"/>
    </xf>
    <xf numFmtId="0" fontId="28" fillId="33" borderId="56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0" fillId="34" borderId="45" xfId="53" applyFont="1" applyFill="1" applyBorder="1" applyAlignment="1">
      <alignment horizontal="center" vertical="center" wrapText="1"/>
      <protection/>
    </xf>
    <xf numFmtId="0" fontId="30" fillId="34" borderId="54" xfId="53" applyFont="1" applyFill="1" applyBorder="1" applyAlignment="1">
      <alignment horizontal="center" vertical="center" wrapText="1"/>
      <protection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28" fillId="33" borderId="56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74" xfId="0" applyFont="1" applyFill="1" applyBorder="1" applyAlignment="1">
      <alignment horizontal="center" vertical="center" wrapText="1"/>
    </xf>
    <xf numFmtId="0" fontId="30" fillId="34" borderId="70" xfId="53" applyFont="1" applyFill="1" applyBorder="1" applyAlignment="1">
      <alignment horizontal="center" vertical="center" wrapText="1"/>
      <protection/>
    </xf>
    <xf numFmtId="0" fontId="30" fillId="34" borderId="0" xfId="53" applyFont="1" applyFill="1" applyBorder="1" applyAlignment="1">
      <alignment horizontal="center" vertical="center" wrapText="1"/>
      <protection/>
    </xf>
    <xf numFmtId="0" fontId="30" fillId="34" borderId="12" xfId="53" applyFont="1" applyFill="1" applyBorder="1" applyAlignment="1">
      <alignment horizontal="center" vertical="center" wrapText="1"/>
      <protection/>
    </xf>
    <xf numFmtId="0" fontId="30" fillId="0" borderId="51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3" borderId="69" xfId="0" applyFont="1" applyFill="1" applyBorder="1" applyAlignment="1">
      <alignment horizontal="center" vertical="center" wrapText="1"/>
    </xf>
    <xf numFmtId="0" fontId="28" fillId="33" borderId="70" xfId="0" applyFont="1" applyFill="1" applyBorder="1" applyAlignment="1">
      <alignment horizontal="center" vertical="center" wrapText="1"/>
    </xf>
    <xf numFmtId="0" fontId="28" fillId="33" borderId="77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63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169" fontId="23" fillId="0" borderId="27" xfId="0" applyNumberFormat="1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1"/>
  <sheetViews>
    <sheetView tabSelected="1" view="pageBreakPreview" zoomScaleNormal="125" zoomScaleSheetLayoutView="100" zoomScalePageLayoutView="0" workbookViewId="0" topLeftCell="A22">
      <selection activeCell="F109" sqref="F109"/>
    </sheetView>
  </sheetViews>
  <sheetFormatPr defaultColWidth="8.875" defaultRowHeight="12.75"/>
  <cols>
    <col min="1" max="1" width="5.00390625" style="36" customWidth="1"/>
    <col min="2" max="2" width="48.75390625" style="35" customWidth="1"/>
    <col min="3" max="3" width="14.75390625" style="36" customWidth="1"/>
    <col min="4" max="4" width="12.625" style="36" hidden="1" customWidth="1"/>
    <col min="5" max="5" width="13.00390625" style="36" customWidth="1"/>
    <col min="6" max="6" width="11.625" style="36" customWidth="1"/>
    <col min="7" max="16384" width="8.875" style="35" customWidth="1"/>
  </cols>
  <sheetData>
    <row r="1" spans="1:6" ht="13.5" customHeight="1">
      <c r="A1" s="320" t="s">
        <v>81</v>
      </c>
      <c r="B1" s="320"/>
      <c r="C1" s="320"/>
      <c r="D1" s="320"/>
      <c r="E1" s="320"/>
      <c r="F1" s="320"/>
    </row>
    <row r="2" spans="1:6" ht="17.25" customHeight="1">
      <c r="A2" s="324" t="s">
        <v>48</v>
      </c>
      <c r="B2" s="324"/>
      <c r="C2" s="324"/>
      <c r="D2" s="324"/>
      <c r="E2" s="324"/>
      <c r="F2" s="324"/>
    </row>
    <row r="3" spans="1:6" ht="20.25">
      <c r="A3" s="328" t="s">
        <v>285</v>
      </c>
      <c r="B3" s="328"/>
      <c r="C3" s="328"/>
      <c r="D3" s="328"/>
      <c r="E3" s="328"/>
      <c r="F3" s="328"/>
    </row>
    <row r="4" spans="1:6" ht="15" customHeight="1">
      <c r="A4" s="325" t="s">
        <v>414</v>
      </c>
      <c r="B4" s="325"/>
      <c r="C4" s="325"/>
      <c r="D4" s="325"/>
      <c r="E4" s="325"/>
      <c r="F4" s="325"/>
    </row>
    <row r="5" ht="3" customHeight="1" thickBot="1"/>
    <row r="6" spans="1:6" ht="24" customHeight="1">
      <c r="A6" s="312" t="s">
        <v>0</v>
      </c>
      <c r="B6" s="326" t="s">
        <v>1</v>
      </c>
      <c r="C6" s="314" t="s">
        <v>82</v>
      </c>
      <c r="D6" s="318" t="s">
        <v>348</v>
      </c>
      <c r="E6" s="318" t="s">
        <v>349</v>
      </c>
      <c r="F6" s="329" t="s">
        <v>316</v>
      </c>
    </row>
    <row r="7" spans="1:6" ht="30" customHeight="1" thickBot="1">
      <c r="A7" s="313"/>
      <c r="B7" s="327"/>
      <c r="C7" s="315"/>
      <c r="D7" s="319"/>
      <c r="E7" s="319"/>
      <c r="F7" s="330"/>
    </row>
    <row r="8" spans="1:6" ht="15" customHeight="1" thickBot="1">
      <c r="A8" s="295" t="s">
        <v>83</v>
      </c>
      <c r="B8" s="296"/>
      <c r="C8" s="296"/>
      <c r="D8" s="305"/>
      <c r="E8" s="305"/>
      <c r="F8" s="306"/>
    </row>
    <row r="9" spans="1:6" ht="25.5">
      <c r="A9" s="167" t="s">
        <v>2</v>
      </c>
      <c r="B9" s="168" t="s">
        <v>167</v>
      </c>
      <c r="C9" s="163" t="s">
        <v>3</v>
      </c>
      <c r="D9" s="163">
        <v>6707</v>
      </c>
      <c r="E9" s="163">
        <v>6568</v>
      </c>
      <c r="F9" s="106">
        <f>E9/D9</f>
        <v>0.9792753839272402</v>
      </c>
    </row>
    <row r="10" spans="1:6" ht="12.75">
      <c r="A10" s="169" t="s">
        <v>4</v>
      </c>
      <c r="B10" s="93" t="s">
        <v>184</v>
      </c>
      <c r="C10" s="83" t="s">
        <v>3</v>
      </c>
      <c r="D10" s="260">
        <v>38</v>
      </c>
      <c r="E10" s="83">
        <v>36</v>
      </c>
      <c r="F10" s="106">
        <f aca="true" t="shared" si="0" ref="F10:F16">E10/D10</f>
        <v>0.9473684210526315</v>
      </c>
    </row>
    <row r="11" spans="1:6" ht="12.75">
      <c r="A11" s="169" t="s">
        <v>5</v>
      </c>
      <c r="B11" s="93" t="s">
        <v>84</v>
      </c>
      <c r="C11" s="83" t="s">
        <v>3</v>
      </c>
      <c r="D11" s="260">
        <v>46</v>
      </c>
      <c r="E11" s="83">
        <v>50</v>
      </c>
      <c r="F11" s="106">
        <f t="shared" si="0"/>
        <v>1.0869565217391304</v>
      </c>
    </row>
    <row r="12" spans="1:6" ht="12.75">
      <c r="A12" s="169" t="s">
        <v>56</v>
      </c>
      <c r="B12" s="93" t="s">
        <v>165</v>
      </c>
      <c r="C12" s="83" t="s">
        <v>3</v>
      </c>
      <c r="D12" s="260">
        <v>-102</v>
      </c>
      <c r="E12" s="83">
        <v>-51</v>
      </c>
      <c r="F12" s="106">
        <f t="shared" si="0"/>
        <v>0.5</v>
      </c>
    </row>
    <row r="13" spans="1:6" ht="12.75">
      <c r="A13" s="170" t="s">
        <v>75</v>
      </c>
      <c r="B13" s="93" t="s">
        <v>90</v>
      </c>
      <c r="C13" s="171" t="s">
        <v>211</v>
      </c>
      <c r="D13" s="261">
        <v>5.6657223796034</v>
      </c>
      <c r="E13" s="407">
        <f>(E10/E9)*1000</f>
        <v>5.481120584652863</v>
      </c>
      <c r="F13" s="106">
        <f t="shared" si="0"/>
        <v>0.9674177831912302</v>
      </c>
    </row>
    <row r="14" spans="1:6" ht="12.75">
      <c r="A14" s="169" t="s">
        <v>74</v>
      </c>
      <c r="B14" s="93" t="s">
        <v>91</v>
      </c>
      <c r="C14" s="171" t="s">
        <v>211</v>
      </c>
      <c r="D14" s="261">
        <v>6.858506038467273</v>
      </c>
      <c r="E14" s="407">
        <f>(E11/E9)*1000</f>
        <v>7.612667478684531</v>
      </c>
      <c r="F14" s="106">
        <f t="shared" si="0"/>
        <v>1.1099600169464598</v>
      </c>
    </row>
    <row r="15" spans="1:6" ht="12.75">
      <c r="A15" s="170" t="s">
        <v>76</v>
      </c>
      <c r="B15" s="93" t="s">
        <v>92</v>
      </c>
      <c r="C15" s="171" t="s">
        <v>211</v>
      </c>
      <c r="D15" s="261">
        <v>-1.1927836588638732</v>
      </c>
      <c r="E15" s="407">
        <f>E13-E14</f>
        <v>-2.1315468940316684</v>
      </c>
      <c r="F15" s="106">
        <f t="shared" si="0"/>
        <v>1.7870356272838006</v>
      </c>
    </row>
    <row r="16" spans="1:6" ht="13.5" customHeight="1" thickBot="1">
      <c r="A16" s="172" t="s">
        <v>164</v>
      </c>
      <c r="B16" s="173" t="s">
        <v>77</v>
      </c>
      <c r="C16" s="171" t="s">
        <v>211</v>
      </c>
      <c r="D16" s="262">
        <v>-15.207991650514387</v>
      </c>
      <c r="E16" s="408">
        <f>(E12/E9)*1000</f>
        <v>-7.764920828258221</v>
      </c>
      <c r="F16" s="106">
        <f t="shared" si="0"/>
        <v>0.5105816077953715</v>
      </c>
    </row>
    <row r="17" spans="1:6" ht="15" customHeight="1" thickBot="1">
      <c r="A17" s="321" t="s">
        <v>288</v>
      </c>
      <c r="B17" s="322"/>
      <c r="C17" s="322"/>
      <c r="D17" s="322"/>
      <c r="E17" s="322"/>
      <c r="F17" s="323"/>
    </row>
    <row r="18" spans="1:7" ht="19.5" customHeight="1">
      <c r="A18" s="285" t="s">
        <v>49</v>
      </c>
      <c r="B18" s="174" t="s">
        <v>193</v>
      </c>
      <c r="C18" s="175" t="s">
        <v>3</v>
      </c>
      <c r="D18" s="166">
        <v>1457.1</v>
      </c>
      <c r="E18" s="166">
        <v>1452</v>
      </c>
      <c r="F18" s="110">
        <f>E18/D18</f>
        <v>0.9964998970557958</v>
      </c>
      <c r="G18" s="272"/>
    </row>
    <row r="19" spans="1:6" ht="11.25" customHeight="1">
      <c r="A19" s="273"/>
      <c r="B19" s="275" t="s">
        <v>213</v>
      </c>
      <c r="C19" s="275"/>
      <c r="D19" s="275"/>
      <c r="E19" s="275"/>
      <c r="F19" s="276"/>
    </row>
    <row r="20" spans="1:6" ht="12.75">
      <c r="A20" s="273"/>
      <c r="B20" s="218" t="s">
        <v>25</v>
      </c>
      <c r="C20" s="163" t="s">
        <v>3</v>
      </c>
      <c r="D20" s="83">
        <v>297</v>
      </c>
      <c r="E20" s="201">
        <f>'Приложение 2'!C64</f>
        <v>298</v>
      </c>
      <c r="F20" s="106">
        <f>E20/D20</f>
        <v>1.0033670033670035</v>
      </c>
    </row>
    <row r="21" spans="1:6" ht="12.75">
      <c r="A21" s="273"/>
      <c r="B21" s="112" t="s">
        <v>26</v>
      </c>
      <c r="C21" s="83" t="s">
        <v>3</v>
      </c>
      <c r="D21" s="83"/>
      <c r="E21" s="83"/>
      <c r="F21" s="99"/>
    </row>
    <row r="22" spans="1:6" ht="12.75">
      <c r="A22" s="273"/>
      <c r="B22" s="112" t="s">
        <v>20</v>
      </c>
      <c r="C22" s="83" t="s">
        <v>3</v>
      </c>
      <c r="D22" s="83"/>
      <c r="E22" s="202">
        <f>'Приложение 2'!C14+'Приложение 2'!C138</f>
        <v>471</v>
      </c>
      <c r="F22" s="99"/>
    </row>
    <row r="23" spans="1:6" ht="27" customHeight="1">
      <c r="A23" s="273"/>
      <c r="B23" s="112" t="s">
        <v>27</v>
      </c>
      <c r="C23" s="83" t="s">
        <v>3</v>
      </c>
      <c r="D23" s="83">
        <v>566</v>
      </c>
      <c r="E23" s="83">
        <f>'Приложение 2'!C40</f>
        <v>573</v>
      </c>
      <c r="F23" s="99">
        <f aca="true" t="shared" si="1" ref="F23:F31">E23/D23</f>
        <v>1.0123674911660778</v>
      </c>
    </row>
    <row r="24" spans="1:6" ht="12.75">
      <c r="A24" s="273"/>
      <c r="B24" s="112" t="s">
        <v>19</v>
      </c>
      <c r="C24" s="83" t="s">
        <v>3</v>
      </c>
      <c r="D24" s="83"/>
      <c r="E24" s="83"/>
      <c r="F24" s="99"/>
    </row>
    <row r="25" spans="1:6" ht="29.25" customHeight="1">
      <c r="A25" s="273"/>
      <c r="B25" s="112" t="s">
        <v>28</v>
      </c>
      <c r="C25" s="83" t="s">
        <v>3</v>
      </c>
      <c r="D25" s="83">
        <v>202.5</v>
      </c>
      <c r="E25" s="83">
        <f>'Приложение 2'!C90</f>
        <v>214</v>
      </c>
      <c r="F25" s="99">
        <f t="shared" si="1"/>
        <v>1.05679012345679</v>
      </c>
    </row>
    <row r="26" spans="1:9" ht="12.75">
      <c r="A26" s="273"/>
      <c r="B26" s="112" t="s">
        <v>29</v>
      </c>
      <c r="C26" s="83" t="s">
        <v>3</v>
      </c>
      <c r="D26" s="83"/>
      <c r="E26" s="83"/>
      <c r="F26" s="99"/>
      <c r="I26" s="78"/>
    </row>
    <row r="27" spans="1:6" ht="12.75">
      <c r="A27" s="273"/>
      <c r="B27" s="112" t="s">
        <v>24</v>
      </c>
      <c r="C27" s="83" t="s">
        <v>3</v>
      </c>
      <c r="D27" s="83">
        <v>358</v>
      </c>
      <c r="E27" s="83"/>
      <c r="F27" s="99">
        <f t="shared" si="1"/>
        <v>0</v>
      </c>
    </row>
    <row r="28" spans="1:6" ht="25.5">
      <c r="A28" s="273"/>
      <c r="B28" s="112" t="s">
        <v>30</v>
      </c>
      <c r="C28" s="83" t="s">
        <v>3</v>
      </c>
      <c r="D28" s="83"/>
      <c r="E28" s="83"/>
      <c r="F28" s="99"/>
    </row>
    <row r="29" spans="1:6" ht="26.25" customHeight="1">
      <c r="A29" s="273"/>
      <c r="B29" s="112" t="s">
        <v>31</v>
      </c>
      <c r="C29" s="83" t="s">
        <v>3</v>
      </c>
      <c r="D29" s="83"/>
      <c r="E29" s="83"/>
      <c r="F29" s="99"/>
    </row>
    <row r="30" spans="1:6" ht="25.5">
      <c r="A30" s="273"/>
      <c r="B30" s="112" t="s">
        <v>32</v>
      </c>
      <c r="C30" s="83" t="s">
        <v>3</v>
      </c>
      <c r="D30" s="83"/>
      <c r="E30" s="83"/>
      <c r="F30" s="99"/>
    </row>
    <row r="31" spans="1:6" ht="27.75" customHeight="1">
      <c r="A31" s="169" t="s">
        <v>57</v>
      </c>
      <c r="B31" s="173" t="s">
        <v>194</v>
      </c>
      <c r="C31" s="83" t="s">
        <v>47</v>
      </c>
      <c r="D31" s="83">
        <v>0.27</v>
      </c>
      <c r="E31" s="83">
        <v>0.34</v>
      </c>
      <c r="F31" s="99">
        <f t="shared" si="1"/>
        <v>1.2592592592592593</v>
      </c>
    </row>
    <row r="32" spans="1:6" ht="23.25" customHeight="1">
      <c r="A32" s="273" t="s">
        <v>55</v>
      </c>
      <c r="B32" s="93" t="s">
        <v>195</v>
      </c>
      <c r="C32" s="83" t="s">
        <v>46</v>
      </c>
      <c r="D32" s="83">
        <v>103</v>
      </c>
      <c r="E32" s="105">
        <f>'Приложение 2'!C15+'Приложение 2'!C41+'Приложение 2'!C65+'Приложение 2'!C91+'Приложение 2'!C139</f>
        <v>20</v>
      </c>
      <c r="F32" s="99">
        <f>E32/D32</f>
        <v>0.1941747572815534</v>
      </c>
    </row>
    <row r="33" spans="1:6" ht="12.75">
      <c r="A33" s="273"/>
      <c r="B33" s="275" t="s">
        <v>203</v>
      </c>
      <c r="C33" s="275"/>
      <c r="D33" s="275"/>
      <c r="E33" s="275"/>
      <c r="F33" s="276"/>
    </row>
    <row r="34" spans="1:6" ht="12.75">
      <c r="A34" s="273"/>
      <c r="B34" s="93" t="s">
        <v>50</v>
      </c>
      <c r="C34" s="83" t="s">
        <v>46</v>
      </c>
      <c r="D34" s="260">
        <v>103</v>
      </c>
      <c r="E34" s="83">
        <v>21</v>
      </c>
      <c r="F34" s="99">
        <f>E34/D34</f>
        <v>0.20388349514563106</v>
      </c>
    </row>
    <row r="35" spans="1:6" ht="25.5">
      <c r="A35" s="273"/>
      <c r="B35" s="93" t="s">
        <v>245</v>
      </c>
      <c r="C35" s="83"/>
      <c r="D35" s="260" t="s">
        <v>250</v>
      </c>
      <c r="E35" s="83" t="s">
        <v>250</v>
      </c>
      <c r="F35" s="99"/>
    </row>
    <row r="36" spans="1:6" ht="12.75">
      <c r="A36" s="273"/>
      <c r="B36" s="93" t="s">
        <v>323</v>
      </c>
      <c r="C36" s="83"/>
      <c r="D36" s="260">
        <v>101</v>
      </c>
      <c r="E36" s="83">
        <v>20</v>
      </c>
      <c r="F36" s="99">
        <f>E36/D36</f>
        <v>0.19801980198019803</v>
      </c>
    </row>
    <row r="37" spans="1:6" ht="12.75">
      <c r="A37" s="273"/>
      <c r="B37" s="93" t="s">
        <v>185</v>
      </c>
      <c r="C37" s="83" t="s">
        <v>46</v>
      </c>
      <c r="D37" s="104"/>
      <c r="E37" s="83"/>
      <c r="F37" s="99"/>
    </row>
    <row r="38" spans="1:6" ht="25.5">
      <c r="A38" s="273"/>
      <c r="B38" s="93" t="s">
        <v>245</v>
      </c>
      <c r="C38" s="83"/>
      <c r="D38" s="260"/>
      <c r="E38" s="83" t="s">
        <v>250</v>
      </c>
      <c r="F38" s="99"/>
    </row>
    <row r="39" spans="1:6" ht="12.75" hidden="1">
      <c r="A39" s="273"/>
      <c r="B39" s="93"/>
      <c r="C39" s="83"/>
      <c r="D39" s="83"/>
      <c r="E39" s="83"/>
      <c r="F39" s="99"/>
    </row>
    <row r="40" spans="1:6" ht="12.75" hidden="1">
      <c r="A40" s="273"/>
      <c r="B40" s="93"/>
      <c r="C40" s="83"/>
      <c r="D40" s="83"/>
      <c r="E40" s="83"/>
      <c r="F40" s="214"/>
    </row>
    <row r="41" spans="1:6" ht="12.75">
      <c r="A41" s="273"/>
      <c r="B41" s="316" t="s">
        <v>88</v>
      </c>
      <c r="C41" s="316"/>
      <c r="D41" s="316"/>
      <c r="E41" s="316"/>
      <c r="F41" s="317"/>
    </row>
    <row r="42" spans="1:6" ht="12.75">
      <c r="A42" s="273"/>
      <c r="B42" s="111" t="s">
        <v>25</v>
      </c>
      <c r="C42" s="83" t="s">
        <v>46</v>
      </c>
      <c r="D42" s="260" t="s">
        <v>250</v>
      </c>
      <c r="E42" s="83" t="s">
        <v>250</v>
      </c>
      <c r="F42" s="99"/>
    </row>
    <row r="43" spans="1:6" ht="12.75">
      <c r="A43" s="273"/>
      <c r="B43" s="111" t="s">
        <v>26</v>
      </c>
      <c r="C43" s="83" t="s">
        <v>46</v>
      </c>
      <c r="D43" s="260" t="s">
        <v>250</v>
      </c>
      <c r="E43" s="83" t="s">
        <v>250</v>
      </c>
      <c r="F43" s="99"/>
    </row>
    <row r="44" spans="1:6" ht="12.75">
      <c r="A44" s="273"/>
      <c r="B44" s="111" t="s">
        <v>20</v>
      </c>
      <c r="C44" s="83" t="s">
        <v>46</v>
      </c>
      <c r="D44" s="260" t="s">
        <v>250</v>
      </c>
      <c r="E44" s="83" t="s">
        <v>250</v>
      </c>
      <c r="F44" s="99"/>
    </row>
    <row r="45" spans="1:6" ht="12.75" customHeight="1">
      <c r="A45" s="273"/>
      <c r="B45" s="111" t="s">
        <v>27</v>
      </c>
      <c r="C45" s="83" t="s">
        <v>46</v>
      </c>
      <c r="D45" s="260">
        <v>2</v>
      </c>
      <c r="E45" s="83"/>
      <c r="F45" s="99"/>
    </row>
    <row r="46" spans="1:6" ht="12.75">
      <c r="A46" s="273"/>
      <c r="B46" s="111" t="s">
        <v>19</v>
      </c>
      <c r="C46" s="83" t="s">
        <v>46</v>
      </c>
      <c r="D46" s="260" t="s">
        <v>250</v>
      </c>
      <c r="E46" s="83" t="s">
        <v>250</v>
      </c>
      <c r="F46" s="99"/>
    </row>
    <row r="47" spans="1:6" ht="36" customHeight="1">
      <c r="A47" s="273"/>
      <c r="B47" s="111" t="s">
        <v>28</v>
      </c>
      <c r="C47" s="83" t="s">
        <v>46</v>
      </c>
      <c r="D47" s="83">
        <v>101</v>
      </c>
      <c r="E47" s="83">
        <v>20</v>
      </c>
      <c r="F47" s="99">
        <f>E47/D47</f>
        <v>0.19801980198019803</v>
      </c>
    </row>
    <row r="48" spans="1:6" ht="11.25" customHeight="1">
      <c r="A48" s="273"/>
      <c r="B48" s="111" t="s">
        <v>29</v>
      </c>
      <c r="C48" s="83" t="s">
        <v>46</v>
      </c>
      <c r="D48" s="83"/>
      <c r="E48" s="83" t="s">
        <v>250</v>
      </c>
      <c r="F48" s="99"/>
    </row>
    <row r="49" spans="1:6" ht="12.75">
      <c r="A49" s="273"/>
      <c r="B49" s="111" t="s">
        <v>24</v>
      </c>
      <c r="C49" s="83" t="s">
        <v>46</v>
      </c>
      <c r="D49" s="83">
        <v>358</v>
      </c>
      <c r="E49" s="83">
        <v>370</v>
      </c>
      <c r="F49" s="99">
        <f>E49/D49</f>
        <v>1.0335195530726258</v>
      </c>
    </row>
    <row r="50" spans="1:6" ht="25.5">
      <c r="A50" s="273"/>
      <c r="B50" s="111" t="s">
        <v>30</v>
      </c>
      <c r="C50" s="83" t="s">
        <v>46</v>
      </c>
      <c r="D50" s="83"/>
      <c r="E50" s="83" t="s">
        <v>250</v>
      </c>
      <c r="F50" s="99"/>
    </row>
    <row r="51" spans="1:6" ht="25.5">
      <c r="A51" s="273"/>
      <c r="B51" s="111" t="s">
        <v>31</v>
      </c>
      <c r="C51" s="83" t="s">
        <v>46</v>
      </c>
      <c r="D51" s="83"/>
      <c r="E51" s="83" t="s">
        <v>250</v>
      </c>
      <c r="F51" s="99"/>
    </row>
    <row r="52" spans="1:6" ht="24" customHeight="1">
      <c r="A52" s="273"/>
      <c r="B52" s="111" t="s">
        <v>32</v>
      </c>
      <c r="C52" s="83" t="s">
        <v>46</v>
      </c>
      <c r="D52" s="83"/>
      <c r="E52" s="83" t="s">
        <v>250</v>
      </c>
      <c r="F52" s="99"/>
    </row>
    <row r="53" spans="1:6" ht="25.5">
      <c r="A53" s="273" t="s">
        <v>58</v>
      </c>
      <c r="B53" s="93" t="s">
        <v>196</v>
      </c>
      <c r="C53" s="89" t="s">
        <v>17</v>
      </c>
      <c r="D53" s="105">
        <v>36178</v>
      </c>
      <c r="E53" s="105">
        <v>38142</v>
      </c>
      <c r="F53" s="99">
        <f>E53/D53</f>
        <v>1.054287135828404</v>
      </c>
    </row>
    <row r="54" spans="1:6" ht="12.75">
      <c r="A54" s="273"/>
      <c r="B54" s="275" t="s">
        <v>85</v>
      </c>
      <c r="C54" s="275"/>
      <c r="D54" s="275"/>
      <c r="E54" s="275"/>
      <c r="F54" s="276"/>
    </row>
    <row r="55" spans="1:6" ht="12.75">
      <c r="A55" s="273"/>
      <c r="B55" s="112" t="s">
        <v>25</v>
      </c>
      <c r="C55" s="89" t="s">
        <v>17</v>
      </c>
      <c r="D55" s="105">
        <v>33000</v>
      </c>
      <c r="E55" s="105">
        <f>'Приложение 2'!C66</f>
        <v>35000</v>
      </c>
      <c r="F55" s="99">
        <f>E55/D55</f>
        <v>1.0606060606060606</v>
      </c>
    </row>
    <row r="56" spans="1:6" ht="12.75">
      <c r="A56" s="273"/>
      <c r="B56" s="112" t="s">
        <v>26</v>
      </c>
      <c r="C56" s="89" t="s">
        <v>17</v>
      </c>
      <c r="D56" s="105"/>
      <c r="E56" s="105"/>
      <c r="F56" s="99"/>
    </row>
    <row r="57" spans="1:6" ht="12.75">
      <c r="A57" s="273"/>
      <c r="B57" s="112" t="s">
        <v>20</v>
      </c>
      <c r="C57" s="89" t="s">
        <v>17</v>
      </c>
      <c r="D57" s="105"/>
      <c r="E57" s="105">
        <f>('Приложение 2'!C16+'Приложение 2'!C140)/2</f>
        <v>38932.384999999995</v>
      </c>
      <c r="F57" s="99"/>
    </row>
    <row r="58" spans="1:6" ht="23.25" customHeight="1">
      <c r="A58" s="273"/>
      <c r="B58" s="112" t="s">
        <v>27</v>
      </c>
      <c r="C58" s="89" t="s">
        <v>17</v>
      </c>
      <c r="D58" s="105">
        <v>35581</v>
      </c>
      <c r="E58" s="105">
        <f>'Приложение 2'!C42</f>
        <v>37218</v>
      </c>
      <c r="F58" s="99">
        <f>E58/D58</f>
        <v>1.0460077007391586</v>
      </c>
    </row>
    <row r="59" spans="1:6" ht="12.75">
      <c r="A59" s="273"/>
      <c r="B59" s="112" t="s">
        <v>19</v>
      </c>
      <c r="C59" s="89" t="s">
        <v>17</v>
      </c>
      <c r="D59" s="105"/>
      <c r="E59" s="105"/>
      <c r="F59" s="99"/>
    </row>
    <row r="60" spans="1:6" ht="36.75" customHeight="1">
      <c r="A60" s="273"/>
      <c r="B60" s="112" t="s">
        <v>28</v>
      </c>
      <c r="C60" s="89" t="s">
        <v>17</v>
      </c>
      <c r="D60" s="105">
        <v>34957</v>
      </c>
      <c r="E60" s="105">
        <v>36686</v>
      </c>
      <c r="F60" s="99">
        <f>E60/D60</f>
        <v>1.049460766084046</v>
      </c>
    </row>
    <row r="61" spans="1:6" ht="15" customHeight="1">
      <c r="A61" s="273"/>
      <c r="B61" s="112" t="s">
        <v>29</v>
      </c>
      <c r="C61" s="89" t="s">
        <v>17</v>
      </c>
      <c r="D61" s="105"/>
      <c r="E61" s="105"/>
      <c r="F61" s="99"/>
    </row>
    <row r="62" spans="1:6" ht="17.25" customHeight="1">
      <c r="A62" s="273"/>
      <c r="B62" s="112" t="s">
        <v>24</v>
      </c>
      <c r="C62" s="89" t="s">
        <v>17</v>
      </c>
      <c r="D62" s="105">
        <v>32941</v>
      </c>
      <c r="E62" s="105">
        <v>34598</v>
      </c>
      <c r="F62" s="99">
        <f>E62/D62</f>
        <v>1.0503020551895814</v>
      </c>
    </row>
    <row r="63" spans="1:6" ht="18" customHeight="1">
      <c r="A63" s="273"/>
      <c r="B63" s="112" t="s">
        <v>30</v>
      </c>
      <c r="C63" s="89" t="s">
        <v>17</v>
      </c>
      <c r="D63" s="105"/>
      <c r="E63" s="105"/>
      <c r="F63" s="99"/>
    </row>
    <row r="64" spans="1:6" ht="25.5">
      <c r="A64" s="273"/>
      <c r="B64" s="112" t="s">
        <v>31</v>
      </c>
      <c r="C64" s="89" t="s">
        <v>17</v>
      </c>
      <c r="D64" s="105"/>
      <c r="E64" s="105"/>
      <c r="F64" s="99"/>
    </row>
    <row r="65" spans="1:6" ht="26.25" thickBot="1">
      <c r="A65" s="303"/>
      <c r="B65" s="177" t="s">
        <v>32</v>
      </c>
      <c r="C65" s="178" t="s">
        <v>17</v>
      </c>
      <c r="D65" s="102"/>
      <c r="E65" s="102"/>
      <c r="F65" s="107"/>
    </row>
    <row r="66" spans="1:6" ht="15.75" customHeight="1" thickBot="1">
      <c r="A66" s="310" t="s">
        <v>289</v>
      </c>
      <c r="B66" s="310"/>
      <c r="C66" s="310"/>
      <c r="D66" s="310"/>
      <c r="E66" s="310"/>
      <c r="F66" s="310"/>
    </row>
    <row r="67" spans="1:7" ht="66.75" customHeight="1">
      <c r="A67" s="167" t="s">
        <v>51</v>
      </c>
      <c r="B67" s="179" t="s">
        <v>93</v>
      </c>
      <c r="C67" s="162" t="s">
        <v>59</v>
      </c>
      <c r="D67" s="201">
        <v>2468.032</v>
      </c>
      <c r="E67" s="201">
        <v>2511.462</v>
      </c>
      <c r="F67" s="99">
        <f>E67/D67</f>
        <v>1.0175970165702874</v>
      </c>
      <c r="G67" s="104"/>
    </row>
    <row r="68" spans="1:6" ht="36.75" customHeight="1" thickBot="1">
      <c r="A68" s="180" t="s">
        <v>60</v>
      </c>
      <c r="B68" s="181" t="s">
        <v>186</v>
      </c>
      <c r="C68" s="84" t="s">
        <v>87</v>
      </c>
      <c r="D68" s="84"/>
      <c r="E68" s="84"/>
      <c r="F68" s="107"/>
    </row>
    <row r="69" spans="1:6" ht="21.75" customHeight="1" hidden="1">
      <c r="A69" s="163"/>
      <c r="B69" s="118"/>
      <c r="C69" s="163"/>
      <c r="D69" s="163"/>
      <c r="E69" s="163"/>
      <c r="F69" s="163"/>
    </row>
    <row r="70" spans="1:6" ht="20.25" customHeight="1" hidden="1">
      <c r="A70" s="83"/>
      <c r="B70" s="109"/>
      <c r="C70" s="83"/>
      <c r="D70" s="83"/>
      <c r="E70" s="83"/>
      <c r="F70" s="83"/>
    </row>
    <row r="71" spans="1:6" ht="21.75" customHeight="1" hidden="1">
      <c r="A71" s="83"/>
      <c r="B71" s="109"/>
      <c r="C71" s="83"/>
      <c r="D71" s="83"/>
      <c r="E71" s="83"/>
      <c r="F71" s="83"/>
    </row>
    <row r="72" spans="1:6" ht="20.25" customHeight="1" hidden="1">
      <c r="A72" s="83"/>
      <c r="B72" s="109"/>
      <c r="C72" s="83"/>
      <c r="D72" s="83"/>
      <c r="E72" s="83"/>
      <c r="F72" s="83"/>
    </row>
    <row r="73" spans="1:6" ht="23.25" customHeight="1" hidden="1">
      <c r="A73" s="83"/>
      <c r="B73" s="109"/>
      <c r="C73" s="83"/>
      <c r="D73" s="83"/>
      <c r="E73" s="83"/>
      <c r="F73" s="83"/>
    </row>
    <row r="74" spans="1:6" ht="23.25" customHeight="1" hidden="1">
      <c r="A74" s="121"/>
      <c r="B74" s="182"/>
      <c r="C74" s="121"/>
      <c r="D74" s="121"/>
      <c r="E74" s="121"/>
      <c r="F74" s="121"/>
    </row>
    <row r="75" spans="1:6" s="37" customFormat="1" ht="14.25" customHeight="1" thickBot="1">
      <c r="A75" s="309" t="s">
        <v>290</v>
      </c>
      <c r="B75" s="310"/>
      <c r="C75" s="310"/>
      <c r="D75" s="310"/>
      <c r="E75" s="310"/>
      <c r="F75" s="311"/>
    </row>
    <row r="76" spans="1:6" ht="25.5">
      <c r="A76" s="285" t="s">
        <v>61</v>
      </c>
      <c r="B76" s="113" t="s">
        <v>94</v>
      </c>
      <c r="C76" s="114" t="s">
        <v>59</v>
      </c>
      <c r="D76" s="263">
        <v>1177540</v>
      </c>
      <c r="E76" s="409">
        <f>E78+E79</f>
        <v>1274200</v>
      </c>
      <c r="F76" s="119">
        <f>E76/D76</f>
        <v>1.082086383477419</v>
      </c>
    </row>
    <row r="77" spans="1:6" ht="12.75">
      <c r="A77" s="273"/>
      <c r="B77" s="307" t="s">
        <v>86</v>
      </c>
      <c r="C77" s="307"/>
      <c r="D77" s="307"/>
      <c r="E77" s="307"/>
      <c r="F77" s="308"/>
    </row>
    <row r="78" spans="1:6" ht="12.75">
      <c r="A78" s="273"/>
      <c r="B78" s="108" t="s">
        <v>6</v>
      </c>
      <c r="C78" s="89" t="s">
        <v>59</v>
      </c>
      <c r="D78" s="165"/>
      <c r="E78" s="83"/>
      <c r="F78" s="99"/>
    </row>
    <row r="79" spans="1:6" ht="12.75">
      <c r="A79" s="273"/>
      <c r="B79" s="108" t="s">
        <v>7</v>
      </c>
      <c r="C79" s="89" t="s">
        <v>59</v>
      </c>
      <c r="D79" s="202">
        <v>1177540</v>
      </c>
      <c r="E79" s="202">
        <f>'Приложение 2'!C63</f>
        <v>1274200</v>
      </c>
      <c r="F79" s="99">
        <f>E79/D79</f>
        <v>1.082086383477419</v>
      </c>
    </row>
    <row r="80" spans="1:6" ht="27" customHeight="1">
      <c r="A80" s="273" t="s">
        <v>62</v>
      </c>
      <c r="B80" s="109" t="s">
        <v>8</v>
      </c>
      <c r="C80" s="109"/>
      <c r="D80" s="89"/>
      <c r="E80" s="89"/>
      <c r="F80" s="99"/>
    </row>
    <row r="81" spans="1:6" ht="12" customHeight="1">
      <c r="A81" s="273"/>
      <c r="B81" s="88" t="s">
        <v>9</v>
      </c>
      <c r="C81" s="83" t="s">
        <v>87</v>
      </c>
      <c r="D81" s="260"/>
      <c r="E81" s="83"/>
      <c r="F81" s="99"/>
    </row>
    <row r="82" spans="1:6" ht="12.75">
      <c r="A82" s="273"/>
      <c r="B82" s="88" t="s">
        <v>10</v>
      </c>
      <c r="C82" s="83" t="s">
        <v>87</v>
      </c>
      <c r="D82" s="260"/>
      <c r="E82" s="83"/>
      <c r="F82" s="99"/>
    </row>
    <row r="83" spans="1:6" ht="12" customHeight="1">
      <c r="A83" s="273"/>
      <c r="B83" s="88" t="s">
        <v>14</v>
      </c>
      <c r="C83" s="83" t="s">
        <v>87</v>
      </c>
      <c r="D83" s="260"/>
      <c r="E83" s="83"/>
      <c r="F83" s="99"/>
    </row>
    <row r="84" spans="1:6" ht="11.25" customHeight="1">
      <c r="A84" s="273"/>
      <c r="B84" s="88" t="s">
        <v>13</v>
      </c>
      <c r="C84" s="83" t="s">
        <v>87</v>
      </c>
      <c r="D84" s="260"/>
      <c r="E84" s="83"/>
      <c r="F84" s="99"/>
    </row>
    <row r="85" spans="1:6" ht="10.5" customHeight="1">
      <c r="A85" s="273"/>
      <c r="B85" s="88" t="s">
        <v>11</v>
      </c>
      <c r="C85" s="83" t="s">
        <v>16</v>
      </c>
      <c r="D85" s="260"/>
      <c r="E85" s="83"/>
      <c r="F85" s="99"/>
    </row>
    <row r="86" spans="1:6" ht="15" customHeight="1" thickBot="1">
      <c r="A86" s="303"/>
      <c r="B86" s="117" t="s">
        <v>12</v>
      </c>
      <c r="C86" s="84" t="s">
        <v>15</v>
      </c>
      <c r="D86" s="264">
        <v>66.4</v>
      </c>
      <c r="E86" s="408">
        <f>'Приложение 2'!C68/1000</f>
        <v>70.577</v>
      </c>
      <c r="F86" s="107">
        <f>E86/D86</f>
        <v>1.062906626506024</v>
      </c>
    </row>
    <row r="87" spans="1:6" ht="15.75" customHeight="1" thickBot="1">
      <c r="A87" s="282" t="s">
        <v>291</v>
      </c>
      <c r="B87" s="283"/>
      <c r="C87" s="283"/>
      <c r="D87" s="283"/>
      <c r="E87" s="283"/>
      <c r="F87" s="284"/>
    </row>
    <row r="88" spans="1:6" ht="12.75">
      <c r="A88" s="183" t="s">
        <v>188</v>
      </c>
      <c r="B88" s="184" t="s">
        <v>65</v>
      </c>
      <c r="C88" s="91" t="s">
        <v>18</v>
      </c>
      <c r="D88" s="175"/>
      <c r="E88" s="175"/>
      <c r="F88" s="110"/>
    </row>
    <row r="89" spans="1:6" ht="12.75">
      <c r="A89" s="169" t="s">
        <v>52</v>
      </c>
      <c r="B89" s="173" t="s">
        <v>66</v>
      </c>
      <c r="C89" s="89" t="s">
        <v>18</v>
      </c>
      <c r="D89" s="83"/>
      <c r="E89" s="83"/>
      <c r="F89" s="99"/>
    </row>
    <row r="90" spans="1:6" ht="12.75">
      <c r="A90" s="169" t="s">
        <v>64</v>
      </c>
      <c r="B90" s="173" t="s">
        <v>67</v>
      </c>
      <c r="C90" s="89" t="s">
        <v>18</v>
      </c>
      <c r="D90" s="266">
        <v>668084.7</v>
      </c>
      <c r="E90" s="105"/>
      <c r="F90" s="99">
        <f>E90/D90</f>
        <v>0</v>
      </c>
    </row>
    <row r="91" spans="1:6" ht="15.75" customHeight="1" thickBot="1">
      <c r="A91" s="304" t="s">
        <v>292</v>
      </c>
      <c r="B91" s="305"/>
      <c r="C91" s="305"/>
      <c r="D91" s="305"/>
      <c r="E91" s="305"/>
      <c r="F91" s="306"/>
    </row>
    <row r="92" spans="1:6" ht="17.25" customHeight="1">
      <c r="A92" s="285" t="s">
        <v>53</v>
      </c>
      <c r="B92" s="159" t="s">
        <v>197</v>
      </c>
      <c r="C92" s="91" t="s">
        <v>63</v>
      </c>
      <c r="D92" s="265">
        <v>75826</v>
      </c>
      <c r="E92" s="166">
        <v>161077</v>
      </c>
      <c r="F92" s="110">
        <f>E92/D92</f>
        <v>2.1242977342863925</v>
      </c>
    </row>
    <row r="93" spans="1:6" ht="12.75">
      <c r="A93" s="273"/>
      <c r="B93" s="275" t="s">
        <v>88</v>
      </c>
      <c r="C93" s="275"/>
      <c r="D93" s="275"/>
      <c r="E93" s="275"/>
      <c r="F93" s="276"/>
    </row>
    <row r="94" spans="1:6" ht="12.75">
      <c r="A94" s="273"/>
      <c r="B94" s="161" t="s">
        <v>25</v>
      </c>
      <c r="C94" s="162" t="s">
        <v>18</v>
      </c>
      <c r="D94" s="163">
        <v>0</v>
      </c>
      <c r="E94" s="163">
        <f>'Приложение 2'!C77</f>
        <v>0</v>
      </c>
      <c r="F94" s="106"/>
    </row>
    <row r="95" spans="1:6" ht="12.75">
      <c r="A95" s="273"/>
      <c r="B95" s="164" t="s">
        <v>26</v>
      </c>
      <c r="C95" s="89" t="s">
        <v>18</v>
      </c>
      <c r="D95" s="83"/>
      <c r="E95" s="83"/>
      <c r="F95" s="99"/>
    </row>
    <row r="96" spans="1:6" ht="12.75">
      <c r="A96" s="273"/>
      <c r="B96" s="164" t="s">
        <v>20</v>
      </c>
      <c r="C96" s="89" t="s">
        <v>18</v>
      </c>
      <c r="D96" s="83"/>
      <c r="E96" s="202">
        <f>'Приложение 2'!C27+'Приложение 2'!C151</f>
        <v>29037.9</v>
      </c>
      <c r="F96" s="106"/>
    </row>
    <row r="97" spans="1:6" ht="25.5" customHeight="1">
      <c r="A97" s="273"/>
      <c r="B97" s="164" t="s">
        <v>27</v>
      </c>
      <c r="C97" s="89" t="s">
        <v>18</v>
      </c>
      <c r="D97" s="202">
        <v>31009</v>
      </c>
      <c r="E97" s="202">
        <f>'Приложение 2'!C51</f>
        <v>111495</v>
      </c>
      <c r="F97" s="106">
        <f>E97/D97</f>
        <v>3.595569028346609</v>
      </c>
    </row>
    <row r="98" spans="1:6" ht="12.75">
      <c r="A98" s="273"/>
      <c r="B98" s="164" t="s">
        <v>19</v>
      </c>
      <c r="C98" s="89" t="s">
        <v>18</v>
      </c>
      <c r="D98" s="260"/>
      <c r="E98" s="83"/>
      <c r="F98" s="106"/>
    </row>
    <row r="99" spans="1:6" ht="37.5" customHeight="1">
      <c r="A99" s="273"/>
      <c r="B99" s="164" t="s">
        <v>28</v>
      </c>
      <c r="C99" s="89" t="s">
        <v>18</v>
      </c>
      <c r="D99" s="202">
        <v>3898</v>
      </c>
      <c r="E99" s="202">
        <f>'Приложение 2'!C103</f>
        <v>22652.3</v>
      </c>
      <c r="F99" s="106">
        <f>E99/D99</f>
        <v>5.8112621857362745</v>
      </c>
    </row>
    <row r="100" spans="1:6" ht="12.75">
      <c r="A100" s="273"/>
      <c r="B100" s="164" t="s">
        <v>29</v>
      </c>
      <c r="C100" s="89" t="s">
        <v>18</v>
      </c>
      <c r="D100" s="260"/>
      <c r="E100" s="83"/>
      <c r="F100" s="99"/>
    </row>
    <row r="101" spans="1:6" ht="12.75">
      <c r="A101" s="273"/>
      <c r="B101" s="112" t="s">
        <v>24</v>
      </c>
      <c r="C101" s="89" t="s">
        <v>18</v>
      </c>
      <c r="D101" s="157">
        <v>40919</v>
      </c>
      <c r="E101" s="157">
        <v>8464</v>
      </c>
      <c r="F101" s="106">
        <f>E101/D101</f>
        <v>0.20684767467435666</v>
      </c>
    </row>
    <row r="102" spans="1:6" ht="25.5">
      <c r="A102" s="273"/>
      <c r="B102" s="112" t="s">
        <v>30</v>
      </c>
      <c r="C102" s="89" t="s">
        <v>18</v>
      </c>
      <c r="D102" s="260"/>
      <c r="E102" s="83"/>
      <c r="F102" s="99"/>
    </row>
    <row r="103" spans="1:6" ht="25.5">
      <c r="A103" s="273"/>
      <c r="B103" s="112" t="s">
        <v>31</v>
      </c>
      <c r="C103" s="89" t="s">
        <v>18</v>
      </c>
      <c r="D103" s="260"/>
      <c r="E103" s="83"/>
      <c r="F103" s="99"/>
    </row>
    <row r="104" spans="1:6" ht="25.5">
      <c r="A104" s="273"/>
      <c r="B104" s="112" t="s">
        <v>32</v>
      </c>
      <c r="C104" s="89" t="s">
        <v>18</v>
      </c>
      <c r="D104" s="260"/>
      <c r="E104" s="83"/>
      <c r="F104" s="99"/>
    </row>
    <row r="105" spans="1:6" ht="24" customHeight="1">
      <c r="A105" s="273" t="s">
        <v>54</v>
      </c>
      <c r="B105" s="93" t="s">
        <v>204</v>
      </c>
      <c r="C105" s="89" t="s">
        <v>18</v>
      </c>
      <c r="D105" s="157">
        <v>75826</v>
      </c>
      <c r="E105" s="157">
        <f>E107+E108+E109+E110+E111</f>
        <v>161077</v>
      </c>
      <c r="F105" s="99">
        <f>E105/D105</f>
        <v>2.1242977342863925</v>
      </c>
    </row>
    <row r="106" spans="1:6" ht="12.75">
      <c r="A106" s="273"/>
      <c r="B106" s="275" t="s">
        <v>85</v>
      </c>
      <c r="C106" s="275"/>
      <c r="D106" s="275"/>
      <c r="E106" s="275"/>
      <c r="F106" s="276"/>
    </row>
    <row r="107" spans="1:6" ht="12.75">
      <c r="A107" s="273"/>
      <c r="B107" s="93" t="s">
        <v>156</v>
      </c>
      <c r="C107" s="89" t="s">
        <v>18</v>
      </c>
      <c r="D107" s="260">
        <v>977</v>
      </c>
      <c r="E107" s="83">
        <v>2405</v>
      </c>
      <c r="F107" s="99">
        <f>E107/D107</f>
        <v>2.4616171954964177</v>
      </c>
    </row>
    <row r="108" spans="1:10" ht="12" customHeight="1">
      <c r="A108" s="273"/>
      <c r="B108" s="93" t="s">
        <v>157</v>
      </c>
      <c r="C108" s="89" t="s">
        <v>18</v>
      </c>
      <c r="D108" s="260">
        <v>10062</v>
      </c>
      <c r="E108" s="83">
        <v>4964</v>
      </c>
      <c r="F108" s="99">
        <f>E108/D108</f>
        <v>0.49334128403895844</v>
      </c>
      <c r="J108" s="38"/>
    </row>
    <row r="109" spans="1:6" ht="12" customHeight="1">
      <c r="A109" s="273"/>
      <c r="B109" s="93" t="s">
        <v>158</v>
      </c>
      <c r="C109" s="89" t="s">
        <v>18</v>
      </c>
      <c r="D109" s="260"/>
      <c r="E109" s="83"/>
      <c r="F109" s="99"/>
    </row>
    <row r="110" spans="1:6" ht="11.25" customHeight="1">
      <c r="A110" s="273"/>
      <c r="B110" s="93" t="s">
        <v>202</v>
      </c>
      <c r="C110" s="89" t="s">
        <v>18</v>
      </c>
      <c r="D110" s="260">
        <v>35330</v>
      </c>
      <c r="E110" s="83">
        <v>127960</v>
      </c>
      <c r="F110" s="99">
        <f>E110/D110</f>
        <v>3.621851118030003</v>
      </c>
    </row>
    <row r="111" spans="1:6" ht="12" customHeight="1">
      <c r="A111" s="273"/>
      <c r="B111" s="93" t="s">
        <v>159</v>
      </c>
      <c r="C111" s="89" t="s">
        <v>18</v>
      </c>
      <c r="D111" s="260">
        <v>25912</v>
      </c>
      <c r="E111" s="83">
        <f>33117-E107-E108</f>
        <v>25748</v>
      </c>
      <c r="F111" s="99">
        <f>E111/D111</f>
        <v>0.9936708860759493</v>
      </c>
    </row>
    <row r="112" spans="1:6" ht="12" customHeight="1">
      <c r="A112" s="160" t="s">
        <v>68</v>
      </c>
      <c r="B112" s="93" t="s">
        <v>155</v>
      </c>
      <c r="C112" s="89" t="s">
        <v>18</v>
      </c>
      <c r="D112" s="260"/>
      <c r="E112" s="83"/>
      <c r="F112" s="99"/>
    </row>
    <row r="113" spans="1:6" ht="15.75">
      <c r="A113" s="160" t="s">
        <v>153</v>
      </c>
      <c r="B113" s="88" t="s">
        <v>39</v>
      </c>
      <c r="C113" s="83" t="s">
        <v>293</v>
      </c>
      <c r="D113" s="260"/>
      <c r="E113" s="83"/>
      <c r="F113" s="99"/>
    </row>
    <row r="114" spans="1:6" ht="13.5" customHeight="1" thickBot="1">
      <c r="A114" s="185" t="s">
        <v>198</v>
      </c>
      <c r="B114" s="120" t="s">
        <v>40</v>
      </c>
      <c r="C114" s="121" t="s">
        <v>201</v>
      </c>
      <c r="D114" s="264">
        <v>19</v>
      </c>
      <c r="E114" s="121">
        <v>19</v>
      </c>
      <c r="F114" s="103">
        <f>E114/D114</f>
        <v>1</v>
      </c>
    </row>
    <row r="115" spans="1:6" ht="15.75" customHeight="1" thickBot="1">
      <c r="A115" s="295" t="s">
        <v>294</v>
      </c>
      <c r="B115" s="296"/>
      <c r="C115" s="296"/>
      <c r="D115" s="296"/>
      <c r="E115" s="296"/>
      <c r="F115" s="297"/>
    </row>
    <row r="116" spans="1:6" ht="32.25" customHeight="1">
      <c r="A116" s="298" t="s">
        <v>226</v>
      </c>
      <c r="B116" s="174" t="s">
        <v>215</v>
      </c>
      <c r="C116" s="91" t="s">
        <v>18</v>
      </c>
      <c r="D116" s="203">
        <v>256380</v>
      </c>
      <c r="E116" s="246"/>
      <c r="F116" s="110">
        <f>E116/D116</f>
        <v>0</v>
      </c>
    </row>
    <row r="117" spans="1:6" ht="12.75">
      <c r="A117" s="293"/>
      <c r="B117" s="300" t="s">
        <v>199</v>
      </c>
      <c r="C117" s="301"/>
      <c r="D117" s="301"/>
      <c r="E117" s="301"/>
      <c r="F117" s="302"/>
    </row>
    <row r="118" spans="1:6" ht="12.75">
      <c r="A118" s="293"/>
      <c r="B118" s="93" t="s">
        <v>20</v>
      </c>
      <c r="C118" s="89" t="s">
        <v>18</v>
      </c>
      <c r="D118" s="89" t="s">
        <v>250</v>
      </c>
      <c r="E118" s="89"/>
      <c r="F118" s="99"/>
    </row>
    <row r="119" spans="1:6" ht="12.75">
      <c r="A119" s="293"/>
      <c r="B119" s="93" t="s">
        <v>21</v>
      </c>
      <c r="C119" s="89" t="s">
        <v>18</v>
      </c>
      <c r="D119" s="89" t="s">
        <v>250</v>
      </c>
      <c r="E119" s="89"/>
      <c r="F119" s="99"/>
    </row>
    <row r="120" spans="1:6" ht="12.75">
      <c r="A120" s="299"/>
      <c r="B120" s="93" t="s">
        <v>19</v>
      </c>
      <c r="C120" s="89" t="s">
        <v>18</v>
      </c>
      <c r="D120" s="89" t="s">
        <v>250</v>
      </c>
      <c r="E120" s="89"/>
      <c r="F120" s="99"/>
    </row>
    <row r="121" spans="1:6" ht="12.75">
      <c r="A121" s="292" t="s">
        <v>227</v>
      </c>
      <c r="B121" s="289" t="s">
        <v>79</v>
      </c>
      <c r="C121" s="290"/>
      <c r="D121" s="290"/>
      <c r="E121" s="290"/>
      <c r="F121" s="291"/>
    </row>
    <row r="122" spans="1:6" ht="12.75">
      <c r="A122" s="293"/>
      <c r="B122" s="93" t="s">
        <v>217</v>
      </c>
      <c r="C122" s="89" t="s">
        <v>80</v>
      </c>
      <c r="D122" s="89"/>
      <c r="E122" s="83"/>
      <c r="F122" s="103"/>
    </row>
    <row r="123" spans="1:6" ht="12.75">
      <c r="A123" s="293"/>
      <c r="B123" s="93" t="s">
        <v>216</v>
      </c>
      <c r="C123" s="89" t="s">
        <v>80</v>
      </c>
      <c r="D123" s="89"/>
      <c r="E123" s="83"/>
      <c r="F123" s="99"/>
    </row>
    <row r="124" spans="1:6" ht="12.75" customHeight="1" thickBot="1">
      <c r="A124" s="294"/>
      <c r="B124" s="187" t="s">
        <v>239</v>
      </c>
      <c r="C124" s="178" t="s">
        <v>80</v>
      </c>
      <c r="D124" s="84"/>
      <c r="E124" s="84"/>
      <c r="F124" s="107"/>
    </row>
    <row r="125" spans="1:6" ht="16.5" thickBot="1">
      <c r="A125" s="282" t="s">
        <v>287</v>
      </c>
      <c r="B125" s="283"/>
      <c r="C125" s="283"/>
      <c r="D125" s="283"/>
      <c r="E125" s="283"/>
      <c r="F125" s="284"/>
    </row>
    <row r="126" spans="1:6" ht="15" customHeight="1">
      <c r="A126" s="285" t="s">
        <v>69</v>
      </c>
      <c r="B126" s="90" t="s">
        <v>224</v>
      </c>
      <c r="C126" s="91" t="s">
        <v>18</v>
      </c>
      <c r="D126" s="268">
        <v>40837.22435</v>
      </c>
      <c r="E126" s="410">
        <f>E128+E136+E142</f>
        <v>42948.544680000006</v>
      </c>
      <c r="F126" s="215">
        <f>E126/D126</f>
        <v>1.0517008774128405</v>
      </c>
    </row>
    <row r="127" spans="1:6" ht="12.75">
      <c r="A127" s="273"/>
      <c r="B127" s="275" t="s">
        <v>85</v>
      </c>
      <c r="C127" s="275"/>
      <c r="D127" s="275"/>
      <c r="E127" s="275"/>
      <c r="F127" s="276"/>
    </row>
    <row r="128" spans="1:6" ht="12.75">
      <c r="A128" s="273"/>
      <c r="B128" s="92" t="s">
        <v>208</v>
      </c>
      <c r="C128" s="89" t="s">
        <v>18</v>
      </c>
      <c r="D128" s="269">
        <v>13868.370219999997</v>
      </c>
      <c r="E128" s="411">
        <f>SUM(E130:E135)</f>
        <v>14264.216120000001</v>
      </c>
      <c r="F128" s="96">
        <f aca="true" t="shared" si="2" ref="F128:F154">E128/D128</f>
        <v>1.0285430727418239</v>
      </c>
    </row>
    <row r="129" spans="1:6" ht="12.75">
      <c r="A129" s="273"/>
      <c r="B129" s="93" t="s">
        <v>85</v>
      </c>
      <c r="C129" s="89"/>
      <c r="D129" s="260"/>
      <c r="E129" s="83"/>
      <c r="F129" s="99"/>
    </row>
    <row r="130" spans="1:6" ht="12.75">
      <c r="A130" s="273"/>
      <c r="B130" s="93" t="s">
        <v>223</v>
      </c>
      <c r="C130" s="89" t="s">
        <v>18</v>
      </c>
      <c r="D130" s="266">
        <v>8877.946169999997</v>
      </c>
      <c r="E130" s="412">
        <v>10960.648130000001</v>
      </c>
      <c r="F130" s="99">
        <f t="shared" si="2"/>
        <v>1.234592767304423</v>
      </c>
    </row>
    <row r="131" spans="1:6" ht="24" customHeight="1">
      <c r="A131" s="273"/>
      <c r="B131" s="93" t="s">
        <v>253</v>
      </c>
      <c r="C131" s="89" t="s">
        <v>18</v>
      </c>
      <c r="D131" s="267">
        <v>794.8997300000001</v>
      </c>
      <c r="E131" s="412">
        <v>920.0902799999999</v>
      </c>
      <c r="F131" s="99">
        <f>E131/D131</f>
        <v>1.1574922537714283</v>
      </c>
    </row>
    <row r="132" spans="1:6" ht="12.75" customHeight="1">
      <c r="A132" s="273"/>
      <c r="B132" s="93" t="s">
        <v>351</v>
      </c>
      <c r="C132" s="89" t="s">
        <v>18</v>
      </c>
      <c r="D132" s="266"/>
      <c r="E132" s="412">
        <v>152.41899999999998</v>
      </c>
      <c r="F132" s="99"/>
    </row>
    <row r="133" spans="1:6" ht="12.75">
      <c r="A133" s="273"/>
      <c r="B133" s="93" t="s">
        <v>22</v>
      </c>
      <c r="C133" s="89" t="s">
        <v>18</v>
      </c>
      <c r="D133" s="266">
        <v>4141.23432</v>
      </c>
      <c r="E133" s="412">
        <v>2231.0587100000002</v>
      </c>
      <c r="F133" s="99">
        <f t="shared" si="2"/>
        <v>0.5387424467205711</v>
      </c>
    </row>
    <row r="134" spans="1:6" ht="11.25" customHeight="1">
      <c r="A134" s="273"/>
      <c r="B134" s="93" t="s">
        <v>209</v>
      </c>
      <c r="C134" s="89" t="s">
        <v>18</v>
      </c>
      <c r="D134" s="260"/>
      <c r="E134" s="412"/>
      <c r="F134" s="99"/>
    </row>
    <row r="135" spans="1:6" ht="27" customHeight="1">
      <c r="A135" s="273"/>
      <c r="B135" s="93" t="s">
        <v>225</v>
      </c>
      <c r="C135" s="89" t="s">
        <v>18</v>
      </c>
      <c r="D135" s="188"/>
      <c r="E135" s="412"/>
      <c r="F135" s="99"/>
    </row>
    <row r="136" spans="1:6" ht="15" customHeight="1">
      <c r="A136" s="273"/>
      <c r="B136" s="92" t="s">
        <v>210</v>
      </c>
      <c r="C136" s="89" t="s">
        <v>18</v>
      </c>
      <c r="D136" s="270">
        <v>2128.52272</v>
      </c>
      <c r="E136" s="411">
        <f>SUM(E137:E141)</f>
        <v>2860.08116</v>
      </c>
      <c r="F136" s="96">
        <f t="shared" si="2"/>
        <v>1.34369303795827</v>
      </c>
    </row>
    <row r="137" spans="1:6" ht="27" customHeight="1">
      <c r="A137" s="273"/>
      <c r="B137" s="93" t="s">
        <v>206</v>
      </c>
      <c r="C137" s="89" t="s">
        <v>18</v>
      </c>
      <c r="D137" s="267">
        <v>900.17644</v>
      </c>
      <c r="E137" s="412">
        <v>1091.01911</v>
      </c>
      <c r="F137" s="99">
        <f t="shared" si="2"/>
        <v>1.2120058485423146</v>
      </c>
    </row>
    <row r="138" spans="1:6" ht="27" customHeight="1">
      <c r="A138" s="273"/>
      <c r="B138" s="94" t="s">
        <v>89</v>
      </c>
      <c r="C138" s="89" t="s">
        <v>18</v>
      </c>
      <c r="D138" s="267">
        <v>468.86916</v>
      </c>
      <c r="E138" s="412">
        <v>0</v>
      </c>
      <c r="F138" s="99">
        <v>0</v>
      </c>
    </row>
    <row r="139" spans="1:6" ht="27" customHeight="1">
      <c r="A139" s="273"/>
      <c r="B139" s="95" t="s">
        <v>70</v>
      </c>
      <c r="C139" s="89" t="s">
        <v>18</v>
      </c>
      <c r="D139" s="267">
        <v>679.9071200000001</v>
      </c>
      <c r="E139" s="412">
        <v>1300.84205</v>
      </c>
      <c r="F139" s="99">
        <f t="shared" si="2"/>
        <v>1.9132643441062946</v>
      </c>
    </row>
    <row r="140" spans="1:6" ht="15.75" customHeight="1">
      <c r="A140" s="273"/>
      <c r="B140" s="88" t="s">
        <v>212</v>
      </c>
      <c r="C140" s="89" t="s">
        <v>18</v>
      </c>
      <c r="D140" s="267">
        <v>16.24</v>
      </c>
      <c r="E140" s="412">
        <v>420.57</v>
      </c>
      <c r="F140" s="99">
        <v>0</v>
      </c>
    </row>
    <row r="141" spans="1:6" ht="12.75">
      <c r="A141" s="273"/>
      <c r="B141" s="94" t="s">
        <v>71</v>
      </c>
      <c r="C141" s="89" t="s">
        <v>18</v>
      </c>
      <c r="D141" s="267">
        <v>63.33</v>
      </c>
      <c r="E141" s="412">
        <v>47.65</v>
      </c>
      <c r="F141" s="99">
        <f t="shared" si="2"/>
        <v>0.7524080214748144</v>
      </c>
    </row>
    <row r="142" spans="1:6" ht="28.5" customHeight="1">
      <c r="A142" s="273"/>
      <c r="B142" s="143" t="s">
        <v>214</v>
      </c>
      <c r="C142" s="144" t="s">
        <v>18</v>
      </c>
      <c r="D142" s="188">
        <v>24840.33141</v>
      </c>
      <c r="E142" s="411">
        <v>25824.2474</v>
      </c>
      <c r="F142" s="96">
        <f>E142/D142</f>
        <v>1.0396096160618817</v>
      </c>
    </row>
    <row r="143" spans="1:6" ht="16.5" customHeight="1">
      <c r="A143" s="273" t="s">
        <v>78</v>
      </c>
      <c r="B143" s="97" t="s">
        <v>95</v>
      </c>
      <c r="C143" s="89" t="s">
        <v>18</v>
      </c>
      <c r="D143" s="270">
        <v>48536.82672999999</v>
      </c>
      <c r="E143" s="411">
        <f>SUM(E144:E157)</f>
        <v>39336.08713</v>
      </c>
      <c r="F143" s="96">
        <f>E143/D143</f>
        <v>0.8104379659761908</v>
      </c>
    </row>
    <row r="144" spans="1:6" ht="15" customHeight="1">
      <c r="A144" s="273"/>
      <c r="B144" s="93" t="s">
        <v>23</v>
      </c>
      <c r="C144" s="89" t="s">
        <v>18</v>
      </c>
      <c r="D144" s="267">
        <v>10305.086729999999</v>
      </c>
      <c r="E144" s="412">
        <v>10025.145910000001</v>
      </c>
      <c r="F144" s="99">
        <f t="shared" si="2"/>
        <v>0.9728346953951355</v>
      </c>
    </row>
    <row r="145" spans="1:6" ht="14.25" customHeight="1">
      <c r="A145" s="273"/>
      <c r="B145" s="98" t="s">
        <v>168</v>
      </c>
      <c r="C145" s="89" t="s">
        <v>18</v>
      </c>
      <c r="D145" s="267">
        <v>129.48</v>
      </c>
      <c r="E145" s="412">
        <v>181.56452000000002</v>
      </c>
      <c r="F145" s="99">
        <f t="shared" si="2"/>
        <v>1.4022591906085884</v>
      </c>
    </row>
    <row r="146" spans="1:6" ht="25.5" customHeight="1">
      <c r="A146" s="273"/>
      <c r="B146" s="94" t="s">
        <v>169</v>
      </c>
      <c r="C146" s="89" t="s">
        <v>18</v>
      </c>
      <c r="D146" s="83">
        <v>0</v>
      </c>
      <c r="E146" s="412">
        <v>188.75</v>
      </c>
      <c r="F146" s="99"/>
    </row>
    <row r="147" spans="1:6" ht="12" customHeight="1">
      <c r="A147" s="273"/>
      <c r="B147" s="98" t="s">
        <v>170</v>
      </c>
      <c r="C147" s="89" t="s">
        <v>18</v>
      </c>
      <c r="D147" s="266">
        <v>5097.63</v>
      </c>
      <c r="E147" s="412">
        <v>4003.18153</v>
      </c>
      <c r="F147" s="99">
        <f t="shared" si="2"/>
        <v>0.7853024895882988</v>
      </c>
    </row>
    <row r="148" spans="1:6" ht="12" customHeight="1">
      <c r="A148" s="273"/>
      <c r="B148" s="98" t="s">
        <v>171</v>
      </c>
      <c r="C148" s="89" t="s">
        <v>18</v>
      </c>
      <c r="D148" s="266">
        <v>10670.62</v>
      </c>
      <c r="E148" s="412">
        <v>5839.534020000001</v>
      </c>
      <c r="F148" s="99">
        <f t="shared" si="2"/>
        <v>0.5472534885508059</v>
      </c>
    </row>
    <row r="149" spans="1:6" ht="12.75" hidden="1">
      <c r="A149" s="273"/>
      <c r="B149" s="98" t="s">
        <v>207</v>
      </c>
      <c r="C149" s="89" t="s">
        <v>18</v>
      </c>
      <c r="D149" s="260"/>
      <c r="E149" s="412"/>
      <c r="F149" s="99"/>
    </row>
    <row r="150" spans="1:6" ht="13.5" customHeight="1">
      <c r="A150" s="273"/>
      <c r="B150" s="98" t="s">
        <v>172</v>
      </c>
      <c r="C150" s="89" t="s">
        <v>18</v>
      </c>
      <c r="D150" s="260">
        <v>456.16</v>
      </c>
      <c r="E150" s="412">
        <v>450.69699</v>
      </c>
      <c r="F150" s="99">
        <f t="shared" si="2"/>
        <v>0.9880239170466503</v>
      </c>
    </row>
    <row r="151" spans="1:6" ht="12.75" customHeight="1">
      <c r="A151" s="273"/>
      <c r="B151" s="100" t="s">
        <v>240</v>
      </c>
      <c r="C151" s="89" t="s">
        <v>18</v>
      </c>
      <c r="D151" s="266">
        <v>16138.44</v>
      </c>
      <c r="E151" s="412">
        <v>15195.887000000002</v>
      </c>
      <c r="F151" s="99">
        <f t="shared" si="2"/>
        <v>0.9415957800134339</v>
      </c>
    </row>
    <row r="152" spans="1:6" ht="12.75" customHeight="1" hidden="1">
      <c r="A152" s="273"/>
      <c r="B152" s="94" t="s">
        <v>241</v>
      </c>
      <c r="C152" s="89" t="s">
        <v>18</v>
      </c>
      <c r="D152" s="260"/>
      <c r="E152" s="412"/>
      <c r="F152" s="99"/>
    </row>
    <row r="153" spans="1:6" ht="12.75" customHeight="1">
      <c r="A153" s="273"/>
      <c r="B153" s="94" t="s">
        <v>173</v>
      </c>
      <c r="C153" s="89" t="s">
        <v>18</v>
      </c>
      <c r="D153" s="260">
        <v>801.67</v>
      </c>
      <c r="E153" s="412">
        <v>878.688</v>
      </c>
      <c r="F153" s="99">
        <f t="shared" si="2"/>
        <v>1.0960719498047826</v>
      </c>
    </row>
    <row r="154" spans="1:6" ht="12.75" customHeight="1">
      <c r="A154" s="273"/>
      <c r="B154" s="94" t="s">
        <v>242</v>
      </c>
      <c r="C154" s="89" t="s">
        <v>18</v>
      </c>
      <c r="D154" s="260">
        <v>4937.74</v>
      </c>
      <c r="E154" s="412">
        <v>2572.6391599999997</v>
      </c>
      <c r="F154" s="99">
        <f t="shared" si="2"/>
        <v>0.5210155172204287</v>
      </c>
    </row>
    <row r="155" spans="1:6" ht="13.5" customHeight="1" hidden="1">
      <c r="A155" s="273"/>
      <c r="B155" s="94" t="s">
        <v>246</v>
      </c>
      <c r="C155" s="89" t="s">
        <v>18</v>
      </c>
      <c r="D155" s="88"/>
      <c r="E155" s="83"/>
      <c r="F155" s="214"/>
    </row>
    <row r="156" spans="1:6" ht="13.5" customHeight="1" hidden="1">
      <c r="A156" s="273"/>
      <c r="B156" s="94" t="s">
        <v>243</v>
      </c>
      <c r="C156" s="89" t="s">
        <v>18</v>
      </c>
      <c r="D156" s="88"/>
      <c r="E156" s="83"/>
      <c r="F156" s="214"/>
    </row>
    <row r="157" spans="1:6" ht="26.25" customHeight="1" hidden="1">
      <c r="A157" s="273"/>
      <c r="B157" s="95" t="s">
        <v>244</v>
      </c>
      <c r="C157" s="89" t="s">
        <v>18</v>
      </c>
      <c r="D157" s="89"/>
      <c r="E157" s="89"/>
      <c r="F157" s="99"/>
    </row>
    <row r="158" spans="1:6" ht="26.25" customHeight="1">
      <c r="A158" s="160" t="s">
        <v>228</v>
      </c>
      <c r="B158" s="93" t="s">
        <v>97</v>
      </c>
      <c r="C158" s="89" t="s">
        <v>200</v>
      </c>
      <c r="D158" s="216">
        <v>6088.746734754733</v>
      </c>
      <c r="E158" s="216">
        <f>E126/E9*1000</f>
        <v>6539.0597868453115</v>
      </c>
      <c r="F158" s="106">
        <f>E158/D158</f>
        <v>1.073958249818502</v>
      </c>
    </row>
    <row r="159" spans="1:6" ht="27.75" customHeight="1" thickBot="1">
      <c r="A159" s="176" t="s">
        <v>229</v>
      </c>
      <c r="B159" s="187" t="s">
        <v>96</v>
      </c>
      <c r="C159" s="178" t="s">
        <v>200</v>
      </c>
      <c r="D159" s="217">
        <v>7236.741722081407</v>
      </c>
      <c r="E159" s="217">
        <f>E143/E9*1000</f>
        <v>5989.051024665042</v>
      </c>
      <c r="F159" s="107">
        <f>E159/D159</f>
        <v>0.827589439373068</v>
      </c>
    </row>
    <row r="160" spans="1:6" ht="31.5" customHeight="1" thickBot="1">
      <c r="A160" s="286" t="s">
        <v>251</v>
      </c>
      <c r="B160" s="287"/>
      <c r="C160" s="287"/>
      <c r="D160" s="287"/>
      <c r="E160" s="287"/>
      <c r="F160" s="288"/>
    </row>
    <row r="161" spans="1:6" ht="39" customHeight="1" thickBot="1">
      <c r="A161" s="186" t="s">
        <v>72</v>
      </c>
      <c r="B161" s="189" t="s">
        <v>254</v>
      </c>
      <c r="C161" s="190" t="s">
        <v>34</v>
      </c>
      <c r="D161" s="204">
        <v>14.5</v>
      </c>
      <c r="E161" s="413">
        <v>18.06</v>
      </c>
      <c r="F161" s="106">
        <f>E161/D161</f>
        <v>1.2455172413793103</v>
      </c>
    </row>
    <row r="162" spans="1:6" ht="21" customHeight="1" thickBot="1">
      <c r="A162" s="277" t="s">
        <v>205</v>
      </c>
      <c r="B162" s="278"/>
      <c r="C162" s="278"/>
      <c r="D162" s="278"/>
      <c r="E162" s="278"/>
      <c r="F162" s="279"/>
    </row>
    <row r="163" spans="1:6" ht="25.5">
      <c r="A163" s="191" t="s">
        <v>73</v>
      </c>
      <c r="B163" s="192" t="s">
        <v>218</v>
      </c>
      <c r="C163" s="163" t="s">
        <v>35</v>
      </c>
      <c r="D163" s="205" t="s">
        <v>282</v>
      </c>
      <c r="E163" s="205" t="s">
        <v>416</v>
      </c>
      <c r="F163" s="106">
        <f>2/1</f>
        <v>2</v>
      </c>
    </row>
    <row r="164" spans="1:6" ht="15.75" customHeight="1">
      <c r="A164" s="193"/>
      <c r="B164" s="194" t="s">
        <v>219</v>
      </c>
      <c r="C164" s="83" t="s">
        <v>35</v>
      </c>
      <c r="D164" s="271" t="s">
        <v>252</v>
      </c>
      <c r="E164" s="205" t="s">
        <v>252</v>
      </c>
      <c r="F164" s="99"/>
    </row>
    <row r="165" spans="1:6" ht="15" customHeight="1">
      <c r="A165" s="195" t="s">
        <v>230</v>
      </c>
      <c r="B165" s="194" t="s">
        <v>36</v>
      </c>
      <c r="C165" s="83" t="s">
        <v>37</v>
      </c>
      <c r="D165" s="260">
        <v>2</v>
      </c>
      <c r="E165" s="83">
        <v>2</v>
      </c>
      <c r="F165" s="99">
        <f>E165/D165</f>
        <v>1</v>
      </c>
    </row>
    <row r="166" spans="1:6" ht="16.5" customHeight="1">
      <c r="A166" s="195" t="s">
        <v>231</v>
      </c>
      <c r="B166" s="194" t="s">
        <v>38</v>
      </c>
      <c r="C166" s="83" t="s">
        <v>33</v>
      </c>
      <c r="D166" s="260">
        <v>0.03</v>
      </c>
      <c r="E166" s="83">
        <v>0.03</v>
      </c>
      <c r="F166" s="99">
        <f>E166/D166</f>
        <v>1</v>
      </c>
    </row>
    <row r="167" spans="1:6" ht="25.5">
      <c r="A167" s="196" t="s">
        <v>232</v>
      </c>
      <c r="B167" s="197" t="s">
        <v>98</v>
      </c>
      <c r="C167" s="83" t="s">
        <v>33</v>
      </c>
      <c r="D167" s="83">
        <v>22</v>
      </c>
      <c r="E167" s="83">
        <v>14.8</v>
      </c>
      <c r="F167" s="99">
        <f>E167/D167</f>
        <v>0.6727272727272727</v>
      </c>
    </row>
    <row r="168" spans="1:6" ht="26.25" customHeight="1">
      <c r="A168" s="196" t="s">
        <v>233</v>
      </c>
      <c r="B168" s="197" t="s">
        <v>99</v>
      </c>
      <c r="C168" s="83" t="s">
        <v>33</v>
      </c>
      <c r="D168" s="83">
        <v>94.4</v>
      </c>
      <c r="E168" s="83">
        <v>94.2</v>
      </c>
      <c r="F168" s="99">
        <f>E168/D168</f>
        <v>0.9978813559322034</v>
      </c>
    </row>
    <row r="169" spans="1:6" ht="39.75" customHeight="1">
      <c r="A169" s="280" t="s">
        <v>234</v>
      </c>
      <c r="B169" s="198" t="s">
        <v>220</v>
      </c>
      <c r="C169" s="83" t="s">
        <v>33</v>
      </c>
      <c r="D169" s="83">
        <v>76.2</v>
      </c>
      <c r="E169" s="83">
        <v>76.3</v>
      </c>
      <c r="F169" s="99">
        <f>E169/D169</f>
        <v>1.0013123359580052</v>
      </c>
    </row>
    <row r="170" spans="1:6" ht="16.5" customHeight="1">
      <c r="A170" s="281"/>
      <c r="B170" s="274" t="s">
        <v>85</v>
      </c>
      <c r="C170" s="275"/>
      <c r="D170" s="275"/>
      <c r="E170" s="275"/>
      <c r="F170" s="276"/>
    </row>
    <row r="171" spans="1:6" ht="13.5" customHeight="1">
      <c r="A171" s="281"/>
      <c r="B171" s="198" t="s">
        <v>41</v>
      </c>
      <c r="C171" s="83" t="s">
        <v>33</v>
      </c>
      <c r="D171" s="260">
        <v>100</v>
      </c>
      <c r="E171" s="83">
        <v>100</v>
      </c>
      <c r="F171" s="99">
        <f>E171/D171</f>
        <v>1</v>
      </c>
    </row>
    <row r="172" spans="1:6" ht="12.75" customHeight="1">
      <c r="A172" s="281"/>
      <c r="B172" s="198" t="s">
        <v>42</v>
      </c>
      <c r="C172" s="83" t="s">
        <v>33</v>
      </c>
      <c r="D172" s="260">
        <v>90.6</v>
      </c>
      <c r="E172" s="83">
        <v>87.3</v>
      </c>
      <c r="F172" s="99">
        <f>E172/D172</f>
        <v>0.9635761589403974</v>
      </c>
    </row>
    <row r="173" spans="1:6" ht="12" customHeight="1">
      <c r="A173" s="281"/>
      <c r="B173" s="198" t="s">
        <v>43</v>
      </c>
      <c r="C173" s="83" t="s">
        <v>33</v>
      </c>
      <c r="D173" s="260">
        <v>62.4</v>
      </c>
      <c r="E173" s="83">
        <v>62.3</v>
      </c>
      <c r="F173" s="99">
        <f>E173/D173</f>
        <v>0.9983974358974359</v>
      </c>
    </row>
    <row r="174" spans="1:6" ht="11.25" customHeight="1">
      <c r="A174" s="281"/>
      <c r="B174" s="198" t="s">
        <v>44</v>
      </c>
      <c r="C174" s="83" t="s">
        <v>45</v>
      </c>
      <c r="D174" s="260">
        <v>55.1</v>
      </c>
      <c r="E174" s="83">
        <v>53.8</v>
      </c>
      <c r="F174" s="99">
        <f>E174/D174</f>
        <v>0.9764065335753175</v>
      </c>
    </row>
    <row r="175" spans="1:6" ht="15" customHeight="1">
      <c r="A175" s="195" t="s">
        <v>235</v>
      </c>
      <c r="B175" s="192" t="s">
        <v>100</v>
      </c>
      <c r="C175" s="163" t="s">
        <v>3</v>
      </c>
      <c r="D175" s="205" t="s">
        <v>415</v>
      </c>
      <c r="E175" s="205" t="s">
        <v>399</v>
      </c>
      <c r="F175" s="106" t="s">
        <v>350</v>
      </c>
    </row>
    <row r="176" spans="1:6" ht="27.75" customHeight="1">
      <c r="A176" s="195" t="s">
        <v>236</v>
      </c>
      <c r="B176" s="198" t="s">
        <v>101</v>
      </c>
      <c r="C176" s="83" t="s">
        <v>3</v>
      </c>
      <c r="D176" s="83">
        <v>0</v>
      </c>
      <c r="E176" s="83">
        <v>0</v>
      </c>
      <c r="F176" s="99"/>
    </row>
    <row r="177" spans="1:6" ht="27.75" customHeight="1">
      <c r="A177" s="195" t="s">
        <v>237</v>
      </c>
      <c r="B177" s="198" t="s">
        <v>102</v>
      </c>
      <c r="C177" s="83" t="s">
        <v>34</v>
      </c>
      <c r="D177" s="83">
        <v>0.91</v>
      </c>
      <c r="E177" s="83">
        <v>0.3</v>
      </c>
      <c r="F177" s="99">
        <f>E177/D177</f>
        <v>0.32967032967032966</v>
      </c>
    </row>
    <row r="178" spans="1:6" ht="27" customHeight="1">
      <c r="A178" s="195" t="s">
        <v>255</v>
      </c>
      <c r="B178" s="198" t="s">
        <v>256</v>
      </c>
      <c r="C178" s="83" t="s">
        <v>34</v>
      </c>
      <c r="D178" s="83">
        <v>0</v>
      </c>
      <c r="E178" s="83">
        <v>0</v>
      </c>
      <c r="F178" s="99"/>
    </row>
    <row r="179" spans="1:6" ht="24" customHeight="1">
      <c r="A179" s="199"/>
      <c r="B179" s="104"/>
      <c r="C179" s="200"/>
      <c r="D179" s="200"/>
      <c r="E179" s="200"/>
      <c r="F179" s="200"/>
    </row>
    <row r="180" spans="1:6" ht="12.75">
      <c r="A180" s="199"/>
      <c r="B180" s="104"/>
      <c r="C180" s="200"/>
      <c r="D180" s="200"/>
      <c r="E180" s="200"/>
      <c r="F180" s="200"/>
    </row>
    <row r="181" ht="12.75">
      <c r="A181" s="39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7:F87"/>
    <mergeCell ref="A91:F91"/>
    <mergeCell ref="A92:A104"/>
    <mergeCell ref="A76:A79"/>
    <mergeCell ref="B77:F77"/>
    <mergeCell ref="A75:F75"/>
    <mergeCell ref="B54:F54"/>
    <mergeCell ref="B121:F121"/>
    <mergeCell ref="A121:A124"/>
    <mergeCell ref="B106:F106"/>
    <mergeCell ref="A105:A111"/>
    <mergeCell ref="A115:F115"/>
    <mergeCell ref="A116:A120"/>
    <mergeCell ref="B117:F117"/>
    <mergeCell ref="A80:A86"/>
    <mergeCell ref="B93:F93"/>
    <mergeCell ref="A143:A157"/>
    <mergeCell ref="B170:F170"/>
    <mergeCell ref="A162:F162"/>
    <mergeCell ref="A169:A174"/>
    <mergeCell ref="A125:F125"/>
    <mergeCell ref="A126:A142"/>
    <mergeCell ref="B127:F127"/>
    <mergeCell ref="A160:F160"/>
  </mergeCells>
  <printOptions/>
  <pageMargins left="0.5118110236220472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1"/>
  <sheetViews>
    <sheetView view="pageBreakPreview" zoomScale="90" zoomScaleSheetLayoutView="90" zoomScalePageLayoutView="0" workbookViewId="0" topLeftCell="A96">
      <selection activeCell="A86" sqref="A86:IV86"/>
    </sheetView>
  </sheetViews>
  <sheetFormatPr defaultColWidth="9.00390625" defaultRowHeight="12.75" outlineLevelRow="1"/>
  <cols>
    <col min="1" max="1" width="50.25390625" style="70" customWidth="1"/>
    <col min="2" max="2" width="14.625" style="71" customWidth="1"/>
    <col min="3" max="3" width="18.00390625" style="72" customWidth="1"/>
    <col min="4" max="4" width="20.125" style="72" customWidth="1"/>
    <col min="5" max="5" width="9.125" style="76" customWidth="1"/>
    <col min="6" max="6" width="15.25390625" style="211" customWidth="1"/>
    <col min="7" max="16384" width="9.125" style="76" customWidth="1"/>
  </cols>
  <sheetData>
    <row r="1" spans="1:4" ht="15.75">
      <c r="A1" s="74"/>
      <c r="B1" s="75"/>
      <c r="C1" s="333" t="s">
        <v>103</v>
      </c>
      <c r="D1" s="333"/>
    </row>
    <row r="2" spans="1:4" ht="15.75" customHeight="1">
      <c r="A2" s="74"/>
      <c r="B2" s="75"/>
      <c r="C2" s="73"/>
      <c r="D2" s="73"/>
    </row>
    <row r="3" spans="1:4" ht="15.75">
      <c r="A3" s="335" t="s">
        <v>104</v>
      </c>
      <c r="B3" s="335"/>
      <c r="C3" s="336"/>
      <c r="D3" s="336"/>
    </row>
    <row r="4" spans="1:4" ht="15.75" customHeight="1">
      <c r="A4" s="336"/>
      <c r="B4" s="336"/>
      <c r="C4" s="336"/>
      <c r="D4" s="336"/>
    </row>
    <row r="5" spans="1:6" s="152" customFormat="1" ht="39.75" customHeight="1">
      <c r="A5" s="334" t="s">
        <v>363</v>
      </c>
      <c r="B5" s="334"/>
      <c r="C5" s="334"/>
      <c r="D5" s="334"/>
      <c r="F5" s="212"/>
    </row>
    <row r="6" spans="1:6" s="152" customFormat="1" ht="43.5" customHeight="1">
      <c r="A6" s="332" t="s">
        <v>359</v>
      </c>
      <c r="B6" s="332"/>
      <c r="C6" s="332"/>
      <c r="D6" s="332"/>
      <c r="F6" s="212"/>
    </row>
    <row r="7" spans="1:6" s="152" customFormat="1" ht="21" customHeight="1">
      <c r="A7" s="153" t="s">
        <v>360</v>
      </c>
      <c r="B7" s="154" t="s">
        <v>343</v>
      </c>
      <c r="C7" s="153" t="s">
        <v>361</v>
      </c>
      <c r="D7" s="123"/>
      <c r="F7" s="212"/>
    </row>
    <row r="8" spans="1:6" s="152" customFormat="1" ht="21" customHeight="1">
      <c r="A8" s="155" t="s">
        <v>345</v>
      </c>
      <c r="B8" s="156"/>
      <c r="C8" s="156" t="s">
        <v>362</v>
      </c>
      <c r="D8" s="151"/>
      <c r="F8" s="212"/>
    </row>
    <row r="9" spans="1:6" s="152" customFormat="1" ht="21" customHeight="1">
      <c r="A9" s="124" t="s">
        <v>346</v>
      </c>
      <c r="B9" s="124"/>
      <c r="C9" s="124"/>
      <c r="D9" s="124"/>
      <c r="F9" s="212"/>
    </row>
    <row r="10" spans="1:6" s="152" customFormat="1" ht="15.75">
      <c r="A10" s="337" t="s">
        <v>417</v>
      </c>
      <c r="B10" s="337"/>
      <c r="C10" s="337"/>
      <c r="D10" s="337"/>
      <c r="F10" s="212"/>
    </row>
    <row r="11" spans="1:4" ht="15.75">
      <c r="A11" s="59"/>
      <c r="B11" s="145"/>
      <c r="C11" s="146"/>
      <c r="D11" s="146"/>
    </row>
    <row r="12" spans="1:4" ht="45.75" customHeight="1">
      <c r="A12" s="62"/>
      <c r="B12" s="63" t="s">
        <v>82</v>
      </c>
      <c r="C12" s="64" t="s">
        <v>105</v>
      </c>
      <c r="D12" s="65" t="s">
        <v>192</v>
      </c>
    </row>
    <row r="13" spans="1:4" ht="25.5">
      <c r="A13" s="66" t="s">
        <v>154</v>
      </c>
      <c r="B13" s="67" t="s">
        <v>18</v>
      </c>
      <c r="C13" s="81">
        <v>2870298.88</v>
      </c>
      <c r="D13" s="80">
        <v>-0.021</v>
      </c>
    </row>
    <row r="14" spans="1:4" ht="15.75">
      <c r="A14" s="68" t="s">
        <v>107</v>
      </c>
      <c r="B14" s="58" t="s">
        <v>3</v>
      </c>
      <c r="C14" s="81">
        <v>409</v>
      </c>
      <c r="D14" s="80">
        <v>-0.01</v>
      </c>
    </row>
    <row r="15" spans="1:4" ht="15.75">
      <c r="A15" s="68" t="s">
        <v>108</v>
      </c>
      <c r="B15" s="58" t="s">
        <v>46</v>
      </c>
      <c r="C15" s="81">
        <v>0</v>
      </c>
      <c r="D15" s="80">
        <v>0</v>
      </c>
    </row>
    <row r="16" spans="1:4" ht="15.75">
      <c r="A16" s="66" t="s">
        <v>109</v>
      </c>
      <c r="B16" s="67" t="s">
        <v>17</v>
      </c>
      <c r="C16" s="81">
        <v>55466.77</v>
      </c>
      <c r="D16" s="80">
        <v>0.01</v>
      </c>
    </row>
    <row r="17" spans="1:4" ht="38.25">
      <c r="A17" s="66" t="s">
        <v>106</v>
      </c>
      <c r="B17" s="67"/>
      <c r="C17" s="147"/>
      <c r="D17" s="80"/>
    </row>
    <row r="18" spans="1:4" ht="15.75">
      <c r="A18" s="69" t="s">
        <v>405</v>
      </c>
      <c r="B18" s="58" t="s">
        <v>406</v>
      </c>
      <c r="C18" s="81">
        <v>228</v>
      </c>
      <c r="D18" s="80">
        <v>-0.062</v>
      </c>
    </row>
    <row r="19" spans="1:4" ht="15.75" hidden="1" outlineLevel="1">
      <c r="A19" s="69"/>
      <c r="B19" s="58"/>
      <c r="C19" s="81"/>
      <c r="D19" s="80"/>
    </row>
    <row r="20" spans="1:4" ht="15.75" hidden="1" outlineLevel="1">
      <c r="A20" s="68"/>
      <c r="B20" s="58"/>
      <c r="C20" s="81"/>
      <c r="D20" s="80"/>
    </row>
    <row r="21" spans="1:4" ht="15.75" collapsed="1">
      <c r="A21" s="68" t="s">
        <v>182</v>
      </c>
      <c r="B21" s="58" t="s">
        <v>18</v>
      </c>
      <c r="C21" s="81"/>
      <c r="D21" s="80"/>
    </row>
    <row r="22" spans="1:4" ht="15.75">
      <c r="A22" s="68" t="s">
        <v>160</v>
      </c>
      <c r="B22" s="58"/>
      <c r="C22" s="81" t="s">
        <v>407</v>
      </c>
      <c r="D22" s="80">
        <v>1.369</v>
      </c>
    </row>
    <row r="23" spans="1:4" ht="21" customHeight="1">
      <c r="A23" s="68" t="s">
        <v>161</v>
      </c>
      <c r="B23" s="58"/>
      <c r="C23" s="81" t="s">
        <v>408</v>
      </c>
      <c r="D23" s="80">
        <v>0.215</v>
      </c>
    </row>
    <row r="24" spans="1:4" ht="18.75" customHeight="1">
      <c r="A24" s="68" t="s">
        <v>221</v>
      </c>
      <c r="B24" s="58"/>
      <c r="C24" s="81"/>
      <c r="D24" s="80"/>
    </row>
    <row r="25" spans="1:4" ht="16.5" customHeight="1">
      <c r="A25" s="68" t="s">
        <v>222</v>
      </c>
      <c r="B25" s="58"/>
      <c r="C25" s="81">
        <v>44654</v>
      </c>
      <c r="D25" s="80">
        <v>-0.029</v>
      </c>
    </row>
    <row r="26" spans="1:4" ht="34.5" customHeight="1">
      <c r="A26" s="68" t="s">
        <v>162</v>
      </c>
      <c r="B26" s="58" t="s">
        <v>18</v>
      </c>
      <c r="C26" s="81">
        <v>-270939.95</v>
      </c>
      <c r="D26" s="80">
        <v>-20.076</v>
      </c>
    </row>
    <row r="27" spans="1:4" ht="15.75">
      <c r="A27" s="68" t="s">
        <v>166</v>
      </c>
      <c r="B27" s="58" t="s">
        <v>18</v>
      </c>
      <c r="C27" s="81">
        <v>29037.9</v>
      </c>
      <c r="D27" s="80">
        <v>0.038</v>
      </c>
    </row>
    <row r="28" spans="3:4" ht="15.75">
      <c r="C28" s="77"/>
      <c r="D28" s="77"/>
    </row>
    <row r="29" spans="1:4" ht="15.75">
      <c r="A29" s="335" t="s">
        <v>104</v>
      </c>
      <c r="B29" s="335"/>
      <c r="C29" s="336"/>
      <c r="D29" s="336"/>
    </row>
    <row r="30" spans="1:4" ht="15.75">
      <c r="A30" s="336"/>
      <c r="B30" s="336"/>
      <c r="C30" s="336"/>
      <c r="D30" s="336"/>
    </row>
    <row r="31" spans="1:6" s="152" customFormat="1" ht="21" customHeight="1">
      <c r="A31" s="338" t="s">
        <v>364</v>
      </c>
      <c r="B31" s="338"/>
      <c r="C31" s="338"/>
      <c r="D31" s="338"/>
      <c r="F31" s="212"/>
    </row>
    <row r="32" spans="1:6" s="152" customFormat="1" ht="34.5" customHeight="1">
      <c r="A32" s="332" t="s">
        <v>365</v>
      </c>
      <c r="B32" s="332"/>
      <c r="C32" s="332"/>
      <c r="D32" s="332"/>
      <c r="F32" s="212"/>
    </row>
    <row r="33" spans="1:6" s="152" customFormat="1" ht="21" customHeight="1">
      <c r="A33" s="150" t="s">
        <v>366</v>
      </c>
      <c r="B33" s="123" t="s">
        <v>343</v>
      </c>
      <c r="C33" s="150" t="s">
        <v>367</v>
      </c>
      <c r="D33" s="123"/>
      <c r="F33" s="212"/>
    </row>
    <row r="34" spans="1:6" s="152" customFormat="1" ht="24.75" customHeight="1">
      <c r="A34" s="124" t="s">
        <v>345</v>
      </c>
      <c r="B34" s="151"/>
      <c r="C34" s="151" t="s">
        <v>368</v>
      </c>
      <c r="D34" s="151"/>
      <c r="F34" s="212"/>
    </row>
    <row r="35" spans="1:6" s="152" customFormat="1" ht="21" customHeight="1">
      <c r="A35" s="124" t="s">
        <v>346</v>
      </c>
      <c r="B35" s="124"/>
      <c r="C35" s="124"/>
      <c r="D35" s="124"/>
      <c r="F35" s="212"/>
    </row>
    <row r="36" spans="1:6" s="152" customFormat="1" ht="15.75">
      <c r="A36" s="337" t="s">
        <v>417</v>
      </c>
      <c r="B36" s="337"/>
      <c r="C36" s="337"/>
      <c r="D36" s="337"/>
      <c r="F36" s="212"/>
    </row>
    <row r="37" spans="1:4" ht="9.75" customHeight="1">
      <c r="A37" s="59"/>
      <c r="B37" s="60"/>
      <c r="C37" s="61"/>
      <c r="D37" s="61"/>
    </row>
    <row r="38" spans="1:4" ht="50.25" customHeight="1">
      <c r="A38" s="62"/>
      <c r="B38" s="63" t="s">
        <v>82</v>
      </c>
      <c r="C38" s="64" t="s">
        <v>105</v>
      </c>
      <c r="D38" s="65" t="s">
        <v>192</v>
      </c>
    </row>
    <row r="39" spans="1:4" ht="25.5">
      <c r="A39" s="66" t="s">
        <v>154</v>
      </c>
      <c r="B39" s="67" t="s">
        <v>18</v>
      </c>
      <c r="C39" s="81">
        <v>679067</v>
      </c>
      <c r="D39" s="85">
        <v>0.96</v>
      </c>
    </row>
    <row r="40" spans="1:4" ht="15.75">
      <c r="A40" s="68" t="s">
        <v>107</v>
      </c>
      <c r="B40" s="58" t="s">
        <v>3</v>
      </c>
      <c r="C40" s="79">
        <v>573</v>
      </c>
      <c r="D40" s="85">
        <v>1.01</v>
      </c>
    </row>
    <row r="41" spans="1:4" ht="15.75">
      <c r="A41" s="68" t="s">
        <v>108</v>
      </c>
      <c r="B41" s="58" t="s">
        <v>46</v>
      </c>
      <c r="C41" s="79">
        <v>0</v>
      </c>
      <c r="D41" s="85">
        <v>0</v>
      </c>
    </row>
    <row r="42" spans="1:4" ht="15.75">
      <c r="A42" s="66" t="s">
        <v>109</v>
      </c>
      <c r="B42" s="67" t="s">
        <v>17</v>
      </c>
      <c r="C42" s="81">
        <v>37218</v>
      </c>
      <c r="D42" s="85">
        <v>1.05</v>
      </c>
    </row>
    <row r="43" spans="1:4" ht="38.25">
      <c r="A43" s="66" t="s">
        <v>106</v>
      </c>
      <c r="B43" s="67" t="s">
        <v>321</v>
      </c>
      <c r="C43" s="79"/>
      <c r="D43" s="85">
        <v>0.98</v>
      </c>
    </row>
    <row r="44" spans="1:4" ht="15.75">
      <c r="A44" s="69" t="s">
        <v>322</v>
      </c>
      <c r="B44" s="58" t="s">
        <v>339</v>
      </c>
      <c r="C44" s="79">
        <v>272486</v>
      </c>
      <c r="D44" s="85">
        <v>0.98</v>
      </c>
    </row>
    <row r="45" spans="1:4" ht="15.75">
      <c r="A45" s="68" t="s">
        <v>182</v>
      </c>
      <c r="B45" s="58" t="s">
        <v>18</v>
      </c>
      <c r="C45" s="101"/>
      <c r="D45" s="101"/>
    </row>
    <row r="46" spans="1:4" ht="15.75">
      <c r="A46" s="68" t="s">
        <v>160</v>
      </c>
      <c r="B46" s="58"/>
      <c r="C46" s="79">
        <v>197292</v>
      </c>
      <c r="D46" s="85">
        <v>0.8</v>
      </c>
    </row>
    <row r="47" spans="1:4" ht="15.75">
      <c r="A47" s="68" t="s">
        <v>161</v>
      </c>
      <c r="B47" s="58"/>
      <c r="C47" s="81">
        <v>547606</v>
      </c>
      <c r="D47" s="85">
        <v>1.07</v>
      </c>
    </row>
    <row r="48" spans="1:4" ht="15.75">
      <c r="A48" s="68" t="s">
        <v>221</v>
      </c>
      <c r="B48" s="58"/>
      <c r="C48" s="79"/>
      <c r="D48" s="79"/>
    </row>
    <row r="49" spans="1:4" ht="15.75">
      <c r="A49" s="68" t="s">
        <v>222</v>
      </c>
      <c r="B49" s="58" t="s">
        <v>18</v>
      </c>
      <c r="C49" s="81"/>
      <c r="D49" s="85">
        <v>0</v>
      </c>
    </row>
    <row r="50" spans="1:4" ht="15.75">
      <c r="A50" s="68" t="s">
        <v>162</v>
      </c>
      <c r="B50" s="58" t="s">
        <v>18</v>
      </c>
      <c r="C50" s="81">
        <v>61579</v>
      </c>
      <c r="D50" s="85">
        <v>1.04</v>
      </c>
    </row>
    <row r="51" spans="1:4" ht="15.75">
      <c r="A51" s="68" t="s">
        <v>166</v>
      </c>
      <c r="B51" s="58" t="s">
        <v>18</v>
      </c>
      <c r="C51" s="81">
        <v>111495</v>
      </c>
      <c r="D51" s="85">
        <v>3.6</v>
      </c>
    </row>
    <row r="52" spans="3:4" ht="15.75">
      <c r="C52" s="77"/>
      <c r="D52" s="77"/>
    </row>
    <row r="53" spans="1:4" ht="15.75">
      <c r="A53" s="335" t="s">
        <v>104</v>
      </c>
      <c r="B53" s="335"/>
      <c r="C53" s="336"/>
      <c r="D53" s="336"/>
    </row>
    <row r="54" spans="1:4" ht="15.75">
      <c r="A54" s="336"/>
      <c r="B54" s="336"/>
      <c r="C54" s="336"/>
      <c r="D54" s="336"/>
    </row>
    <row r="55" spans="1:6" s="152" customFormat="1" ht="21" customHeight="1">
      <c r="A55" s="338" t="s">
        <v>369</v>
      </c>
      <c r="B55" s="338"/>
      <c r="C55" s="338"/>
      <c r="D55" s="338"/>
      <c r="F55" s="212"/>
    </row>
    <row r="56" spans="1:6" s="152" customFormat="1" ht="42.75" customHeight="1">
      <c r="A56" s="332" t="s">
        <v>370</v>
      </c>
      <c r="B56" s="332"/>
      <c r="C56" s="332"/>
      <c r="D56" s="332"/>
      <c r="F56" s="212"/>
    </row>
    <row r="57" spans="1:6" s="152" customFormat="1" ht="6" customHeight="1">
      <c r="A57" s="338"/>
      <c r="B57" s="338"/>
      <c r="C57" s="338"/>
      <c r="D57" s="338"/>
      <c r="F57" s="212"/>
    </row>
    <row r="58" spans="1:6" s="152" customFormat="1" ht="21" customHeight="1">
      <c r="A58" s="150" t="s">
        <v>371</v>
      </c>
      <c r="B58" s="123" t="s">
        <v>343</v>
      </c>
      <c r="C58" s="150"/>
      <c r="D58" s="123"/>
      <c r="F58" s="212"/>
    </row>
    <row r="59" spans="1:6" s="152" customFormat="1" ht="21" customHeight="1">
      <c r="A59" s="124" t="s">
        <v>345</v>
      </c>
      <c r="B59" s="151"/>
      <c r="C59" s="151" t="s">
        <v>372</v>
      </c>
      <c r="D59" s="124"/>
      <c r="F59" s="212"/>
    </row>
    <row r="60" spans="1:6" s="152" customFormat="1" ht="21" customHeight="1">
      <c r="A60" s="124" t="s">
        <v>346</v>
      </c>
      <c r="B60" s="124"/>
      <c r="C60" s="124"/>
      <c r="D60" s="124"/>
      <c r="F60" s="212"/>
    </row>
    <row r="61" spans="1:6" s="152" customFormat="1" ht="15.75">
      <c r="A61" s="337" t="s">
        <v>417</v>
      </c>
      <c r="B61" s="337"/>
      <c r="C61" s="337"/>
      <c r="D61" s="337"/>
      <c r="F61" s="212"/>
    </row>
    <row r="62" spans="1:4" ht="67.5" customHeight="1">
      <c r="A62" s="62"/>
      <c r="B62" s="63" t="s">
        <v>82</v>
      </c>
      <c r="C62" s="115" t="s">
        <v>105</v>
      </c>
      <c r="D62" s="116" t="s">
        <v>192</v>
      </c>
    </row>
    <row r="63" spans="1:6" ht="25.5">
      <c r="A63" s="66" t="s">
        <v>154</v>
      </c>
      <c r="B63" s="67" t="s">
        <v>338</v>
      </c>
      <c r="C63" s="158">
        <v>1274200</v>
      </c>
      <c r="D63" s="80">
        <f>C63/F63</f>
        <v>1.082086383477419</v>
      </c>
      <c r="F63" s="251">
        <v>1177540</v>
      </c>
    </row>
    <row r="64" spans="1:6" ht="15.75">
      <c r="A64" s="68" t="s">
        <v>107</v>
      </c>
      <c r="B64" s="58" t="s">
        <v>3</v>
      </c>
      <c r="C64" s="158">
        <v>298</v>
      </c>
      <c r="D64" s="80">
        <f>C64/F64</f>
        <v>1.0033670033670035</v>
      </c>
      <c r="F64" s="251">
        <v>297</v>
      </c>
    </row>
    <row r="65" spans="1:6" ht="15.75">
      <c r="A65" s="68" t="s">
        <v>108</v>
      </c>
      <c r="B65" s="58" t="s">
        <v>46</v>
      </c>
      <c r="C65" s="158"/>
      <c r="D65" s="80"/>
      <c r="F65" s="251"/>
    </row>
    <row r="66" spans="1:6" ht="15.75">
      <c r="A66" s="66" t="s">
        <v>109</v>
      </c>
      <c r="B66" s="67" t="s">
        <v>17</v>
      </c>
      <c r="C66" s="158">
        <v>35000</v>
      </c>
      <c r="D66" s="80">
        <f>C66/F66</f>
        <v>1.0606060606060606</v>
      </c>
      <c r="F66" s="251">
        <v>33000</v>
      </c>
    </row>
    <row r="67" spans="1:6" ht="15.75" customHeight="1">
      <c r="A67" s="66" t="s">
        <v>106</v>
      </c>
      <c r="B67" s="67"/>
      <c r="C67" s="158"/>
      <c r="D67" s="80"/>
      <c r="F67" s="251"/>
    </row>
    <row r="68" spans="1:6" ht="15.75">
      <c r="A68" s="69" t="s">
        <v>302</v>
      </c>
      <c r="B68" s="58" t="s">
        <v>303</v>
      </c>
      <c r="C68" s="158">
        <v>70577</v>
      </c>
      <c r="D68" s="80">
        <f>C68/F68</f>
        <v>1.0620748811171974</v>
      </c>
      <c r="F68" s="251">
        <v>66452</v>
      </c>
    </row>
    <row r="69" spans="1:6" ht="15.75">
      <c r="A69" s="69"/>
      <c r="B69" s="58"/>
      <c r="C69" s="79"/>
      <c r="D69" s="80"/>
      <c r="F69" s="245"/>
    </row>
    <row r="70" spans="1:6" ht="15.75" customHeight="1">
      <c r="A70" s="68"/>
      <c r="B70" s="58"/>
      <c r="C70" s="79"/>
      <c r="D70" s="80"/>
      <c r="F70" s="245"/>
    </row>
    <row r="71" spans="1:6" ht="15.75">
      <c r="A71" s="68" t="s">
        <v>182</v>
      </c>
      <c r="B71" s="58" t="s">
        <v>18</v>
      </c>
      <c r="C71" s="79"/>
      <c r="D71" s="80"/>
      <c r="F71" s="245"/>
    </row>
    <row r="72" spans="1:6" ht="15.75">
      <c r="A72" s="68" t="s">
        <v>160</v>
      </c>
      <c r="B72" s="58"/>
      <c r="C72" s="81"/>
      <c r="D72" s="80"/>
      <c r="F72" s="244">
        <v>643653</v>
      </c>
    </row>
    <row r="73" spans="1:6" ht="15.75">
      <c r="A73" s="68" t="s">
        <v>161</v>
      </c>
      <c r="B73" s="58"/>
      <c r="C73" s="81"/>
      <c r="D73" s="80"/>
      <c r="F73" s="244">
        <v>23892</v>
      </c>
    </row>
    <row r="74" spans="1:6" ht="15.75">
      <c r="A74" s="68" t="s">
        <v>221</v>
      </c>
      <c r="B74" s="58"/>
      <c r="C74" s="79"/>
      <c r="D74" s="80"/>
      <c r="F74" s="245"/>
    </row>
    <row r="75" spans="1:6" ht="15.75">
      <c r="A75" s="68" t="s">
        <v>222</v>
      </c>
      <c r="B75" s="58"/>
      <c r="C75" s="81"/>
      <c r="D75" s="80"/>
      <c r="F75" s="244" t="s">
        <v>384</v>
      </c>
    </row>
    <row r="76" spans="1:6" ht="15.75">
      <c r="A76" s="68" t="s">
        <v>162</v>
      </c>
      <c r="B76" s="58" t="s">
        <v>18</v>
      </c>
      <c r="C76" s="81"/>
      <c r="D76" s="80"/>
      <c r="F76" s="244">
        <v>149180</v>
      </c>
    </row>
    <row r="77" spans="1:6" ht="15.75">
      <c r="A77" s="68" t="s">
        <v>166</v>
      </c>
      <c r="B77" s="58" t="s">
        <v>18</v>
      </c>
      <c r="C77" s="79"/>
      <c r="D77" s="80"/>
      <c r="F77" s="213"/>
    </row>
    <row r="78" ht="23.25" customHeight="1"/>
    <row r="79" spans="1:4" ht="15.75">
      <c r="A79" s="335" t="s">
        <v>104</v>
      </c>
      <c r="B79" s="335"/>
      <c r="C79" s="336"/>
      <c r="D79" s="336"/>
    </row>
    <row r="80" spans="1:4" ht="15.75">
      <c r="A80" s="336"/>
      <c r="B80" s="336"/>
      <c r="C80" s="336"/>
      <c r="D80" s="336"/>
    </row>
    <row r="81" spans="1:6" s="152" customFormat="1" ht="19.5" customHeight="1">
      <c r="A81" s="332" t="s">
        <v>353</v>
      </c>
      <c r="B81" s="332"/>
      <c r="C81" s="332"/>
      <c r="D81" s="332"/>
      <c r="F81" s="212"/>
    </row>
    <row r="82" spans="1:6" s="152" customFormat="1" ht="46.5" customHeight="1">
      <c r="A82" s="332" t="s">
        <v>354</v>
      </c>
      <c r="B82" s="332"/>
      <c r="C82" s="332"/>
      <c r="D82" s="332"/>
      <c r="F82" s="212"/>
    </row>
    <row r="83" spans="1:6" s="152" customFormat="1" ht="21" customHeight="1">
      <c r="A83" s="150" t="s">
        <v>355</v>
      </c>
      <c r="B83" s="123" t="s">
        <v>343</v>
      </c>
      <c r="C83" s="150" t="s">
        <v>356</v>
      </c>
      <c r="D83" s="123"/>
      <c r="F83" s="212"/>
    </row>
    <row r="84" spans="1:6" s="152" customFormat="1" ht="21" customHeight="1">
      <c r="A84" s="124" t="s">
        <v>345</v>
      </c>
      <c r="B84" s="151"/>
      <c r="C84" s="151" t="s">
        <v>357</v>
      </c>
      <c r="D84" s="151"/>
      <c r="F84" s="212"/>
    </row>
    <row r="85" spans="1:6" s="152" customFormat="1" ht="21" customHeight="1">
      <c r="A85" s="124" t="s">
        <v>358</v>
      </c>
      <c r="B85" s="124"/>
      <c r="C85" s="124" t="s">
        <v>383</v>
      </c>
      <c r="D85" s="124"/>
      <c r="F85" s="212"/>
    </row>
    <row r="86" spans="1:6" s="152" customFormat="1" ht="15.75">
      <c r="A86" s="337" t="s">
        <v>417</v>
      </c>
      <c r="B86" s="337"/>
      <c r="C86" s="337"/>
      <c r="D86" s="337"/>
      <c r="F86" s="212"/>
    </row>
    <row r="87" spans="1:4" ht="8.25" customHeight="1">
      <c r="A87" s="59"/>
      <c r="B87" s="60"/>
      <c r="C87" s="61"/>
      <c r="D87" s="61"/>
    </row>
    <row r="88" spans="1:4" ht="47.25">
      <c r="A88" s="62"/>
      <c r="B88" s="63" t="s">
        <v>82</v>
      </c>
      <c r="C88" s="64" t="s">
        <v>105</v>
      </c>
      <c r="D88" s="65" t="s">
        <v>192</v>
      </c>
    </row>
    <row r="89" spans="1:4" ht="25.5">
      <c r="A89" s="66" t="s">
        <v>154</v>
      </c>
      <c r="B89" s="67" t="s">
        <v>18</v>
      </c>
      <c r="C89" s="148">
        <v>501578.07</v>
      </c>
      <c r="D89" s="80">
        <v>0.529</v>
      </c>
    </row>
    <row r="90" spans="1:4" ht="15.75">
      <c r="A90" s="68" t="s">
        <v>107</v>
      </c>
      <c r="B90" s="58" t="s">
        <v>3</v>
      </c>
      <c r="C90" s="148">
        <v>214</v>
      </c>
      <c r="D90" s="80">
        <v>1.059</v>
      </c>
    </row>
    <row r="91" spans="1:4" ht="15.75">
      <c r="A91" s="68" t="s">
        <v>108</v>
      </c>
      <c r="B91" s="58" t="s">
        <v>46</v>
      </c>
      <c r="C91" s="148">
        <v>20</v>
      </c>
      <c r="D91" s="80">
        <v>0.198</v>
      </c>
    </row>
    <row r="92" spans="1:4" ht="15.75">
      <c r="A92" s="66" t="s">
        <v>109</v>
      </c>
      <c r="B92" s="67" t="s">
        <v>17</v>
      </c>
      <c r="C92" s="148">
        <v>31800.5</v>
      </c>
      <c r="D92" s="80">
        <v>1.0829</v>
      </c>
    </row>
    <row r="93" spans="1:4" ht="38.25">
      <c r="A93" s="66" t="s">
        <v>106</v>
      </c>
      <c r="B93" s="67"/>
      <c r="C93" s="148"/>
      <c r="D93" s="80"/>
    </row>
    <row r="94" spans="1:4" ht="15.75">
      <c r="A94" s="69" t="s">
        <v>317</v>
      </c>
      <c r="B94" s="58" t="s">
        <v>320</v>
      </c>
      <c r="C94" s="148">
        <v>3886.6</v>
      </c>
      <c r="D94" s="80">
        <v>0.8944</v>
      </c>
    </row>
    <row r="95" spans="1:4" ht="15.75">
      <c r="A95" s="69" t="s">
        <v>318</v>
      </c>
      <c r="B95" s="58" t="s">
        <v>303</v>
      </c>
      <c r="C95" s="148">
        <v>8254.5</v>
      </c>
      <c r="D95" s="80">
        <v>0.9044</v>
      </c>
    </row>
    <row r="96" spans="1:4" ht="15.75">
      <c r="A96" s="68" t="s">
        <v>319</v>
      </c>
      <c r="B96" s="58" t="s">
        <v>303</v>
      </c>
      <c r="C96" s="148"/>
      <c r="D96" s="80"/>
    </row>
    <row r="97" spans="1:4" ht="15.75">
      <c r="A97" s="68" t="s">
        <v>182</v>
      </c>
      <c r="B97" s="58" t="s">
        <v>18</v>
      </c>
      <c r="C97" s="148"/>
      <c r="D97" s="80"/>
    </row>
    <row r="98" spans="1:4" ht="15.75">
      <c r="A98" s="68" t="s">
        <v>160</v>
      </c>
      <c r="B98" s="58"/>
      <c r="C98" s="148">
        <v>209537</v>
      </c>
      <c r="D98" s="80">
        <v>0.6416</v>
      </c>
    </row>
    <row r="99" spans="1:4" ht="15.75">
      <c r="A99" s="68" t="s">
        <v>161</v>
      </c>
      <c r="B99" s="58"/>
      <c r="C99" s="148">
        <v>235936</v>
      </c>
      <c r="D99" s="80">
        <v>0.7574</v>
      </c>
    </row>
    <row r="100" spans="1:4" ht="15.75">
      <c r="A100" s="68" t="s">
        <v>221</v>
      </c>
      <c r="B100" s="58"/>
      <c r="C100" s="148"/>
      <c r="D100" s="80"/>
    </row>
    <row r="101" spans="1:4" ht="15.75">
      <c r="A101" s="68" t="s">
        <v>222</v>
      </c>
      <c r="B101" s="58"/>
      <c r="C101" s="148">
        <v>2480.7</v>
      </c>
      <c r="D101" s="80">
        <v>1.123</v>
      </c>
    </row>
    <row r="102" spans="1:4" ht="15.75">
      <c r="A102" s="68" t="s">
        <v>162</v>
      </c>
      <c r="B102" s="58" t="s">
        <v>18</v>
      </c>
      <c r="C102" s="148">
        <v>5498</v>
      </c>
      <c r="D102" s="80">
        <v>0.7508</v>
      </c>
    </row>
    <row r="103" spans="1:4" ht="15.75">
      <c r="A103" s="68" t="s">
        <v>166</v>
      </c>
      <c r="B103" s="58" t="s">
        <v>18</v>
      </c>
      <c r="C103" s="82">
        <v>22652.3</v>
      </c>
      <c r="D103" s="80">
        <v>0.4054</v>
      </c>
    </row>
    <row r="105" spans="1:4" ht="15.75" hidden="1">
      <c r="A105" s="339" t="s">
        <v>104</v>
      </c>
      <c r="B105" s="339"/>
      <c r="C105" s="339"/>
      <c r="D105" s="339"/>
    </row>
    <row r="106" spans="1:4" ht="15.75" hidden="1">
      <c r="A106" s="339"/>
      <c r="B106" s="339"/>
      <c r="C106" s="339"/>
      <c r="D106" s="339"/>
    </row>
    <row r="107" spans="1:4" ht="32.25" customHeight="1" hidden="1">
      <c r="A107" s="340" t="s">
        <v>340</v>
      </c>
      <c r="B107" s="340"/>
      <c r="C107" s="340"/>
      <c r="D107" s="340"/>
    </row>
    <row r="108" spans="1:4" ht="39" customHeight="1" hidden="1">
      <c r="A108" s="332" t="s">
        <v>341</v>
      </c>
      <c r="B108" s="332"/>
      <c r="C108" s="332"/>
      <c r="D108" s="332"/>
    </row>
    <row r="109" spans="1:4" ht="15.75" hidden="1">
      <c r="A109" s="122" t="s">
        <v>342</v>
      </c>
      <c r="B109" s="123" t="s">
        <v>343</v>
      </c>
      <c r="C109" s="122" t="s">
        <v>344</v>
      </c>
      <c r="D109" s="123"/>
    </row>
    <row r="110" spans="1:4" ht="15.75" hidden="1">
      <c r="A110" s="124" t="s">
        <v>345</v>
      </c>
      <c r="B110" s="151" t="s">
        <v>373</v>
      </c>
      <c r="C110" s="151"/>
      <c r="D110" s="124"/>
    </row>
    <row r="111" spans="1:4" ht="15.75" hidden="1">
      <c r="A111" s="124" t="s">
        <v>346</v>
      </c>
      <c r="B111" s="124"/>
      <c r="C111" s="124"/>
      <c r="D111" s="124"/>
    </row>
    <row r="112" spans="1:4" ht="15.75" hidden="1">
      <c r="A112" s="331" t="s">
        <v>352</v>
      </c>
      <c r="B112" s="331"/>
      <c r="C112" s="331"/>
      <c r="D112" s="331"/>
    </row>
    <row r="113" spans="1:4" ht="47.25" hidden="1">
      <c r="A113" s="125"/>
      <c r="B113" s="126" t="s">
        <v>82</v>
      </c>
      <c r="C113" s="127" t="s">
        <v>105</v>
      </c>
      <c r="D113" s="128" t="s">
        <v>192</v>
      </c>
    </row>
    <row r="114" spans="1:4" ht="25.5" hidden="1">
      <c r="A114" s="129" t="s">
        <v>154</v>
      </c>
      <c r="B114" s="130" t="s">
        <v>347</v>
      </c>
      <c r="C114" s="149"/>
      <c r="D114" s="131"/>
    </row>
    <row r="115" spans="1:4" ht="15.75" hidden="1">
      <c r="A115" s="132" t="s">
        <v>107</v>
      </c>
      <c r="B115" s="133" t="s">
        <v>3</v>
      </c>
      <c r="C115" s="149"/>
      <c r="D115" s="134"/>
    </row>
    <row r="116" spans="1:4" ht="15.75" hidden="1">
      <c r="A116" s="132" t="s">
        <v>108</v>
      </c>
      <c r="B116" s="133" t="s">
        <v>46</v>
      </c>
      <c r="C116" s="149"/>
      <c r="D116" s="134"/>
    </row>
    <row r="117" spans="1:4" ht="15.75" hidden="1">
      <c r="A117" s="129" t="s">
        <v>109</v>
      </c>
      <c r="B117" s="130" t="s">
        <v>17</v>
      </c>
      <c r="C117" s="149"/>
      <c r="D117" s="134"/>
    </row>
    <row r="118" spans="1:4" ht="38.25" hidden="1">
      <c r="A118" s="129" t="s">
        <v>106</v>
      </c>
      <c r="B118" s="130"/>
      <c r="C118" s="149"/>
      <c r="D118" s="134"/>
    </row>
    <row r="119" spans="1:4" ht="15.75" hidden="1">
      <c r="A119" s="132"/>
      <c r="B119" s="133"/>
      <c r="C119" s="149"/>
      <c r="D119" s="134"/>
    </row>
    <row r="120" spans="1:4" ht="15.75" hidden="1">
      <c r="A120" s="132"/>
      <c r="B120" s="133"/>
      <c r="C120" s="149"/>
      <c r="D120" s="134"/>
    </row>
    <row r="121" spans="1:4" ht="15.75" hidden="1">
      <c r="A121" s="132"/>
      <c r="B121" s="133"/>
      <c r="C121" s="149"/>
      <c r="D121" s="134"/>
    </row>
    <row r="122" spans="1:4" ht="15.75" hidden="1">
      <c r="A122" s="132" t="s">
        <v>182</v>
      </c>
      <c r="B122" s="133" t="s">
        <v>18</v>
      </c>
      <c r="C122" s="149"/>
      <c r="D122" s="134"/>
    </row>
    <row r="123" spans="1:4" ht="15.75" hidden="1">
      <c r="A123" s="132" t="s">
        <v>160</v>
      </c>
      <c r="B123" s="133"/>
      <c r="C123" s="149"/>
      <c r="D123" s="134"/>
    </row>
    <row r="124" spans="1:4" ht="15.75" hidden="1">
      <c r="A124" s="132" t="s">
        <v>161</v>
      </c>
      <c r="B124" s="133"/>
      <c r="C124" s="149"/>
      <c r="D124" s="134"/>
    </row>
    <row r="125" spans="1:4" ht="15.75" hidden="1">
      <c r="A125" s="132" t="s">
        <v>221</v>
      </c>
      <c r="B125" s="133"/>
      <c r="C125" s="149"/>
      <c r="D125" s="134"/>
    </row>
    <row r="126" spans="1:4" ht="15.75" hidden="1">
      <c r="A126" s="132" t="s">
        <v>222</v>
      </c>
      <c r="B126" s="133"/>
      <c r="C126" s="149"/>
      <c r="D126" s="134"/>
    </row>
    <row r="127" spans="1:4" ht="15.75" hidden="1">
      <c r="A127" s="132" t="s">
        <v>162</v>
      </c>
      <c r="B127" s="133" t="s">
        <v>18</v>
      </c>
      <c r="C127" s="149"/>
      <c r="D127" s="134"/>
    </row>
    <row r="128" spans="1:4" ht="27" customHeight="1">
      <c r="A128" s="341" t="s">
        <v>409</v>
      </c>
      <c r="B128" s="341"/>
      <c r="C128" s="342"/>
      <c r="D128" s="342"/>
    </row>
    <row r="129" spans="1:4" ht="7.5" customHeight="1">
      <c r="A129" s="342"/>
      <c r="B129" s="342"/>
      <c r="C129" s="342"/>
      <c r="D129" s="342"/>
    </row>
    <row r="130" spans="1:4" ht="15.75">
      <c r="A130" s="332" t="s">
        <v>340</v>
      </c>
      <c r="B130" s="332"/>
      <c r="C130" s="332"/>
      <c r="D130" s="332"/>
    </row>
    <row r="131" spans="1:4" ht="15.75">
      <c r="A131" s="332" t="s">
        <v>410</v>
      </c>
      <c r="B131" s="332"/>
      <c r="C131" s="332"/>
      <c r="D131" s="332"/>
    </row>
    <row r="132" spans="1:4" ht="15.75">
      <c r="A132" s="150" t="s">
        <v>411</v>
      </c>
      <c r="B132" s="123" t="s">
        <v>343</v>
      </c>
      <c r="C132" s="153" t="s">
        <v>344</v>
      </c>
      <c r="D132" s="123"/>
    </row>
    <row r="133" spans="1:4" ht="15.75">
      <c r="A133" s="124" t="s">
        <v>345</v>
      </c>
      <c r="B133" s="151"/>
      <c r="C133" s="151" t="s">
        <v>373</v>
      </c>
      <c r="D133" s="151"/>
    </row>
    <row r="134" spans="1:4" ht="15.75">
      <c r="A134" s="124" t="s">
        <v>346</v>
      </c>
      <c r="B134" s="124"/>
      <c r="C134" s="124"/>
      <c r="D134" s="124"/>
    </row>
    <row r="135" spans="1:4" ht="15.75">
      <c r="A135" s="337" t="s">
        <v>412</v>
      </c>
      <c r="B135" s="337"/>
      <c r="C135" s="337"/>
      <c r="D135" s="337"/>
    </row>
    <row r="136" spans="1:4" ht="47.25">
      <c r="A136" s="2"/>
      <c r="B136" s="3" t="s">
        <v>82</v>
      </c>
      <c r="C136" s="252" t="s">
        <v>105</v>
      </c>
      <c r="D136" s="253" t="s">
        <v>192</v>
      </c>
    </row>
    <row r="137" spans="1:4" ht="25.5">
      <c r="A137" s="254" t="s">
        <v>413</v>
      </c>
      <c r="B137" s="255" t="s">
        <v>347</v>
      </c>
      <c r="C137" s="158">
        <v>284652</v>
      </c>
      <c r="D137" s="256"/>
    </row>
    <row r="138" spans="1:4" ht="15.75">
      <c r="A138" s="257" t="s">
        <v>107</v>
      </c>
      <c r="B138" s="258" t="s">
        <v>3</v>
      </c>
      <c r="C138" s="158">
        <v>62</v>
      </c>
      <c r="D138" s="259"/>
    </row>
    <row r="139" spans="1:4" ht="15.75">
      <c r="A139" s="257" t="s">
        <v>108</v>
      </c>
      <c r="B139" s="258" t="s">
        <v>46</v>
      </c>
      <c r="C139" s="158"/>
      <c r="D139" s="259"/>
    </row>
    <row r="140" spans="1:4" ht="15.75">
      <c r="A140" s="254" t="s">
        <v>109</v>
      </c>
      <c r="B140" s="255" t="s">
        <v>17</v>
      </c>
      <c r="C140" s="158">
        <v>22398</v>
      </c>
      <c r="D140" s="259"/>
    </row>
    <row r="141" spans="1:4" ht="38.25">
      <c r="A141" s="254" t="s">
        <v>106</v>
      </c>
      <c r="B141" s="255"/>
      <c r="C141" s="158"/>
      <c r="D141" s="259"/>
    </row>
    <row r="142" spans="1:4" ht="15.75">
      <c r="A142" s="257"/>
      <c r="B142" s="258"/>
      <c r="C142" s="158"/>
      <c r="D142" s="259"/>
    </row>
    <row r="143" spans="1:4" ht="15.75">
      <c r="A143" s="257"/>
      <c r="B143" s="258"/>
      <c r="C143" s="158"/>
      <c r="D143" s="259"/>
    </row>
    <row r="144" spans="1:4" ht="15.75">
      <c r="A144" s="257"/>
      <c r="B144" s="258"/>
      <c r="C144" s="158"/>
      <c r="D144" s="259"/>
    </row>
    <row r="145" spans="1:4" ht="15.75">
      <c r="A145" s="257" t="s">
        <v>182</v>
      </c>
      <c r="B145" s="258" t="s">
        <v>18</v>
      </c>
      <c r="C145" s="158"/>
      <c r="D145" s="259"/>
    </row>
    <row r="146" spans="1:4" ht="15.75">
      <c r="A146" s="257" t="s">
        <v>160</v>
      </c>
      <c r="B146" s="258"/>
      <c r="C146" s="158">
        <v>39957</v>
      </c>
      <c r="D146" s="259"/>
    </row>
    <row r="147" spans="1:4" ht="15.75">
      <c r="A147" s="257" t="s">
        <v>161</v>
      </c>
      <c r="B147" s="258"/>
      <c r="C147" s="158">
        <v>70038</v>
      </c>
      <c r="D147" s="259"/>
    </row>
    <row r="148" spans="1:4" ht="15.75">
      <c r="A148" s="257" t="s">
        <v>221</v>
      </c>
      <c r="B148" s="258"/>
      <c r="C148" s="158"/>
      <c r="D148" s="259"/>
    </row>
    <row r="149" spans="1:4" ht="15.75">
      <c r="A149" s="257" t="s">
        <v>222</v>
      </c>
      <c r="B149" s="258"/>
      <c r="C149" s="158">
        <v>660088</v>
      </c>
      <c r="D149" s="259"/>
    </row>
    <row r="150" spans="1:4" ht="15.75">
      <c r="A150" s="257" t="s">
        <v>162</v>
      </c>
      <c r="B150" s="258" t="s">
        <v>18</v>
      </c>
      <c r="C150" s="158">
        <v>6452</v>
      </c>
      <c r="D150" s="259"/>
    </row>
    <row r="151" spans="1:4" ht="15.75">
      <c r="A151" s="257" t="s">
        <v>166</v>
      </c>
      <c r="B151" s="258" t="s">
        <v>18</v>
      </c>
      <c r="C151" s="158"/>
      <c r="D151" s="259"/>
    </row>
  </sheetData>
  <sheetProtection/>
  <mergeCells count="26">
    <mergeCell ref="A128:D129"/>
    <mergeCell ref="A130:D130"/>
    <mergeCell ref="A131:D131"/>
    <mergeCell ref="A135:D135"/>
    <mergeCell ref="A29:D30"/>
    <mergeCell ref="A31:D31"/>
    <mergeCell ref="A79:D80"/>
    <mergeCell ref="A81:D81"/>
    <mergeCell ref="A82:D82"/>
    <mergeCell ref="A61:D61"/>
    <mergeCell ref="A86:D86"/>
    <mergeCell ref="A55:D55"/>
    <mergeCell ref="A57:D57"/>
    <mergeCell ref="A105:D106"/>
    <mergeCell ref="A107:D107"/>
    <mergeCell ref="A56:D56"/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2" manualBreakCount="2">
    <brk id="51" max="255" man="1"/>
    <brk id="10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43" t="s">
        <v>110</v>
      </c>
      <c r="E1" s="344"/>
    </row>
    <row r="3" spans="1:5" ht="28.5" customHeight="1">
      <c r="A3" s="345" t="s">
        <v>111</v>
      </c>
      <c r="B3" s="345"/>
      <c r="C3" s="345"/>
      <c r="D3" s="345"/>
      <c r="E3" s="345"/>
    </row>
    <row r="4" spans="2:5" ht="15.75" hidden="1">
      <c r="B4" s="6" t="s">
        <v>112</v>
      </c>
      <c r="C4" s="6"/>
      <c r="D4" s="346" t="s">
        <v>113</v>
      </c>
      <c r="E4" s="347"/>
    </row>
    <row r="5" spans="1:5" ht="78" customHeight="1">
      <c r="A5" s="2"/>
      <c r="B5" s="3" t="s">
        <v>114</v>
      </c>
      <c r="C5" s="7" t="s">
        <v>82</v>
      </c>
      <c r="D5" s="7" t="s">
        <v>115</v>
      </c>
      <c r="E5" s="7" t="s">
        <v>181</v>
      </c>
    </row>
    <row r="6" spans="1:5" ht="46.5" customHeight="1">
      <c r="A6" s="19" t="s">
        <v>238</v>
      </c>
      <c r="B6" s="6"/>
      <c r="C6" s="10" t="s">
        <v>116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117</v>
      </c>
      <c r="B11" s="6"/>
      <c r="C11" s="10" t="s">
        <v>118</v>
      </c>
      <c r="D11" s="13" t="s">
        <v>119</v>
      </c>
      <c r="E11" s="14"/>
    </row>
    <row r="12" spans="1:5" ht="26.25" customHeight="1">
      <c r="A12" s="21"/>
      <c r="B12" s="12" t="s">
        <v>120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121</v>
      </c>
      <c r="B15" s="6"/>
      <c r="C15" s="10" t="s">
        <v>118</v>
      </c>
      <c r="D15" s="13" t="s">
        <v>122</v>
      </c>
      <c r="E15" s="14"/>
    </row>
    <row r="16" spans="1:5" ht="32.25" customHeight="1" hidden="1">
      <c r="A16" s="21" t="s">
        <v>123</v>
      </c>
      <c r="B16" s="6"/>
      <c r="C16" s="10" t="s">
        <v>124</v>
      </c>
      <c r="D16" s="13" t="s">
        <v>125</v>
      </c>
      <c r="E16" s="14"/>
    </row>
    <row r="17" spans="1:5" ht="27" customHeight="1" hidden="1">
      <c r="A17" s="21" t="s">
        <v>126</v>
      </c>
      <c r="B17" s="6"/>
      <c r="C17" s="10" t="s">
        <v>127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128</v>
      </c>
      <c r="B20" s="8" t="s">
        <v>129</v>
      </c>
      <c r="C20" s="6"/>
      <c r="D20" s="12"/>
      <c r="E20" s="12"/>
    </row>
    <row r="21" spans="1:5" ht="33.75" customHeight="1">
      <c r="A21" s="19" t="s">
        <v>187</v>
      </c>
      <c r="B21" s="12"/>
      <c r="D21" s="11"/>
      <c r="E21" s="11"/>
    </row>
    <row r="22" spans="1:5" ht="30" customHeight="1" hidden="1">
      <c r="A22" s="21" t="s">
        <v>130</v>
      </c>
      <c r="B22" s="12" t="s">
        <v>120</v>
      </c>
      <c r="C22" s="6" t="s">
        <v>131</v>
      </c>
      <c r="D22" s="11">
        <v>3</v>
      </c>
      <c r="E22" s="11"/>
    </row>
    <row r="23" spans="1:5" ht="30" customHeight="1">
      <c r="A23" s="21" t="s">
        <v>132</v>
      </c>
      <c r="B23" s="12"/>
      <c r="C23" s="6" t="s">
        <v>191</v>
      </c>
      <c r="D23" s="11"/>
      <c r="E23" s="11"/>
    </row>
    <row r="24" spans="1:5" ht="30" customHeight="1">
      <c r="A24" s="21" t="s">
        <v>133</v>
      </c>
      <c r="B24" s="12"/>
      <c r="C24" s="6" t="s">
        <v>134</v>
      </c>
      <c r="D24" s="11"/>
      <c r="E24" s="11"/>
    </row>
    <row r="25" spans="1:5" ht="30" customHeight="1">
      <c r="A25" s="20" t="s">
        <v>135</v>
      </c>
      <c r="B25" s="12"/>
      <c r="C25" s="6" t="s">
        <v>136</v>
      </c>
      <c r="D25" s="11"/>
      <c r="E25" s="11"/>
    </row>
    <row r="26" spans="1:5" ht="30.75" customHeight="1">
      <c r="A26" s="20" t="s">
        <v>137</v>
      </c>
      <c r="B26" s="12"/>
      <c r="C26" s="6" t="s">
        <v>178</v>
      </c>
      <c r="D26" s="11"/>
      <c r="E26" s="11"/>
    </row>
    <row r="27" spans="1:5" ht="30.75" customHeight="1">
      <c r="A27" s="21" t="s">
        <v>179</v>
      </c>
      <c r="B27" s="8"/>
      <c r="C27" s="10" t="s">
        <v>180</v>
      </c>
      <c r="D27" s="11"/>
      <c r="E27" s="11"/>
    </row>
    <row r="28" spans="1:5" ht="22.5" customHeight="1">
      <c r="A28" s="21" t="s">
        <v>138</v>
      </c>
      <c r="B28" s="12"/>
      <c r="C28" s="6" t="s">
        <v>136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49" t="s">
        <v>140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5.75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15.75">
      <c r="A3" s="350" t="s">
        <v>151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ht="15.75" customHeight="1">
      <c r="A4" s="351" t="s">
        <v>152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23"/>
    </row>
    <row r="5" spans="1:13" ht="15.75">
      <c r="A5" s="351" t="s">
        <v>163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52"/>
      <c r="K6" s="352"/>
      <c r="L6" s="28"/>
      <c r="M6" s="23"/>
    </row>
    <row r="7" spans="1:13" ht="78.75" customHeight="1" thickBot="1">
      <c r="A7" s="354" t="s">
        <v>146</v>
      </c>
      <c r="B7" s="356" t="s">
        <v>147</v>
      </c>
      <c r="C7" s="354" t="s">
        <v>148</v>
      </c>
      <c r="D7" s="356" t="s">
        <v>149</v>
      </c>
      <c r="E7" s="359" t="s">
        <v>174</v>
      </c>
      <c r="F7" s="360"/>
      <c r="G7" s="359" t="s">
        <v>175</v>
      </c>
      <c r="H7" s="360"/>
      <c r="I7" s="33" t="s">
        <v>190</v>
      </c>
      <c r="J7" s="359" t="s">
        <v>176</v>
      </c>
      <c r="K7" s="360"/>
      <c r="L7" s="354" t="s">
        <v>150</v>
      </c>
      <c r="M7" s="23"/>
    </row>
    <row r="8" spans="1:13" ht="16.5" thickBot="1">
      <c r="A8" s="355"/>
      <c r="B8" s="357"/>
      <c r="C8" s="355"/>
      <c r="D8" s="357"/>
      <c r="E8" s="24" t="s">
        <v>141</v>
      </c>
      <c r="F8" s="25" t="s">
        <v>142</v>
      </c>
      <c r="G8" s="24" t="s">
        <v>143</v>
      </c>
      <c r="H8" s="24" t="s">
        <v>144</v>
      </c>
      <c r="I8" s="33"/>
      <c r="J8" s="24" t="s">
        <v>141</v>
      </c>
      <c r="K8" s="24" t="s">
        <v>144</v>
      </c>
      <c r="L8" s="355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48" t="s">
        <v>183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1:13" ht="15.75">
      <c r="A30" s="358" t="s">
        <v>145</v>
      </c>
      <c r="B30" s="358"/>
      <c r="C30" s="358"/>
      <c r="D30" s="358"/>
      <c r="E30" s="358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53" t="s">
        <v>177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</row>
    <row r="32" spans="1:13" ht="15.75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2"/>
  <sheetViews>
    <sheetView view="pageBreakPreview" zoomScale="90" zoomScaleNormal="80" zoomScaleSheetLayoutView="90" zoomScalePageLayoutView="0" workbookViewId="0" topLeftCell="A62">
      <selection activeCell="F26" sqref="F26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20.25390625" style="135" hidden="1" customWidth="1" outlineLevel="1"/>
    <col min="6" max="6" width="41.25390625" style="1" customWidth="1" collapsed="1"/>
    <col min="7" max="16384" width="40.75390625" style="1" customWidth="1"/>
  </cols>
  <sheetData>
    <row r="1" spans="6:17" ht="17.25" customHeight="1">
      <c r="F1" s="34" t="s">
        <v>139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136"/>
    </row>
    <row r="3" spans="2:5" ht="24.75" customHeight="1">
      <c r="B3" s="41" t="s">
        <v>304</v>
      </c>
      <c r="C3" s="42"/>
      <c r="D3" s="42"/>
      <c r="E3" s="137"/>
    </row>
    <row r="4" spans="1:6" ht="26.25" customHeight="1">
      <c r="A4" s="394" t="s">
        <v>247</v>
      </c>
      <c r="B4" s="394"/>
      <c r="C4" s="394"/>
      <c r="D4" s="394"/>
      <c r="E4" s="394"/>
      <c r="F4" s="394"/>
    </row>
    <row r="5" spans="2:5" ht="15.75" customHeight="1">
      <c r="B5" s="395" t="s">
        <v>400</v>
      </c>
      <c r="C5" s="395"/>
      <c r="D5" s="395"/>
      <c r="E5" s="138"/>
    </row>
    <row r="6" ht="18.75" customHeight="1" thickBot="1"/>
    <row r="7" spans="1:6" ht="21.75" customHeight="1">
      <c r="A7" s="396" t="s">
        <v>305</v>
      </c>
      <c r="B7" s="397"/>
      <c r="C7" s="400" t="s">
        <v>306</v>
      </c>
      <c r="D7" s="401"/>
      <c r="E7" s="139"/>
      <c r="F7" s="402" t="s">
        <v>189</v>
      </c>
    </row>
    <row r="8" spans="1:6" ht="49.5" customHeight="1">
      <c r="A8" s="398"/>
      <c r="B8" s="399"/>
      <c r="C8" s="43" t="s">
        <v>401</v>
      </c>
      <c r="D8" s="44" t="s">
        <v>404</v>
      </c>
      <c r="E8" s="140"/>
      <c r="F8" s="403"/>
    </row>
    <row r="9" spans="1:6" ht="27.75" customHeight="1" thickBot="1">
      <c r="A9" s="405" t="s">
        <v>307</v>
      </c>
      <c r="B9" s="371" t="s">
        <v>308</v>
      </c>
      <c r="C9" s="371" t="s">
        <v>309</v>
      </c>
      <c r="D9" s="380" t="s">
        <v>310</v>
      </c>
      <c r="E9" s="140"/>
      <c r="F9" s="403"/>
    </row>
    <row r="10" spans="1:6" ht="102" customHeight="1" hidden="1" thickBot="1">
      <c r="A10" s="406"/>
      <c r="B10" s="372"/>
      <c r="C10" s="372"/>
      <c r="D10" s="381"/>
      <c r="E10" s="141"/>
      <c r="F10" s="404"/>
    </row>
    <row r="11" spans="1:6" ht="34.5" customHeight="1" thickBot="1">
      <c r="A11" s="382" t="s">
        <v>324</v>
      </c>
      <c r="B11" s="383"/>
      <c r="C11" s="383"/>
      <c r="D11" s="383"/>
      <c r="E11" s="383"/>
      <c r="F11" s="384"/>
    </row>
    <row r="12" spans="1:6" ht="58.5" customHeight="1" thickBot="1">
      <c r="A12" s="363" t="s">
        <v>325</v>
      </c>
      <c r="B12" s="386" t="s">
        <v>274</v>
      </c>
      <c r="C12" s="230">
        <f>SUM(C13:C17)</f>
        <v>1177.676</v>
      </c>
      <c r="D12" s="230">
        <f>SUM(D13:D17)</f>
        <v>526.4618</v>
      </c>
      <c r="E12" s="142">
        <f>D12/C12</f>
        <v>0.44703449845288523</v>
      </c>
      <c r="F12" s="46" t="s">
        <v>286</v>
      </c>
    </row>
    <row r="13" spans="1:6" ht="35.25" customHeight="1" outlineLevel="1" thickBot="1">
      <c r="A13" s="364"/>
      <c r="B13" s="387"/>
      <c r="C13" s="247">
        <v>300</v>
      </c>
      <c r="D13" s="220">
        <v>205.46179999999998</v>
      </c>
      <c r="E13" s="219">
        <f aca="true" t="shared" si="0" ref="E13:E60">D13/C13</f>
        <v>0.6848726666666666</v>
      </c>
      <c r="F13" s="206" t="s">
        <v>257</v>
      </c>
    </row>
    <row r="14" spans="1:6" ht="39" customHeight="1" outlineLevel="1" thickBot="1">
      <c r="A14" s="364"/>
      <c r="B14" s="387"/>
      <c r="C14" s="247">
        <v>350</v>
      </c>
      <c r="D14" s="220">
        <v>99</v>
      </c>
      <c r="E14" s="219">
        <f t="shared" si="0"/>
        <v>0.28285714285714286</v>
      </c>
      <c r="F14" s="206" t="s">
        <v>283</v>
      </c>
    </row>
    <row r="15" spans="1:6" ht="31.5" customHeight="1" outlineLevel="1" thickBot="1">
      <c r="A15" s="364"/>
      <c r="B15" s="387"/>
      <c r="C15" s="247">
        <v>502.676</v>
      </c>
      <c r="D15" s="220">
        <v>207</v>
      </c>
      <c r="E15" s="219">
        <f t="shared" si="0"/>
        <v>0.4117960674470235</v>
      </c>
      <c r="F15" s="206" t="s">
        <v>258</v>
      </c>
    </row>
    <row r="16" spans="1:6" ht="36" customHeight="1" outlineLevel="1" thickBot="1">
      <c r="A16" s="364"/>
      <c r="B16" s="387"/>
      <c r="C16" s="234">
        <v>15</v>
      </c>
      <c r="D16" s="220">
        <v>15</v>
      </c>
      <c r="E16" s="142">
        <f t="shared" si="0"/>
        <v>1</v>
      </c>
      <c r="F16" s="206" t="s">
        <v>374</v>
      </c>
    </row>
    <row r="17" spans="1:6" ht="31.5" customHeight="1" outlineLevel="1" thickBot="1">
      <c r="A17" s="364"/>
      <c r="B17" s="387"/>
      <c r="C17" s="234">
        <v>10</v>
      </c>
      <c r="D17" s="220">
        <v>0</v>
      </c>
      <c r="E17" s="142">
        <f t="shared" si="0"/>
        <v>0</v>
      </c>
      <c r="F17" s="206" t="s">
        <v>311</v>
      </c>
    </row>
    <row r="18" spans="1:6" ht="102" customHeight="1" thickBot="1">
      <c r="A18" s="363" t="s">
        <v>326</v>
      </c>
      <c r="B18" s="368" t="s">
        <v>275</v>
      </c>
      <c r="C18" s="231">
        <f>SUM(C19:C23)</f>
        <v>287.6</v>
      </c>
      <c r="D18" s="231">
        <f>SUM(D19:D23)</f>
        <v>188.75</v>
      </c>
      <c r="E18" s="142">
        <f t="shared" si="0"/>
        <v>0.6562934631432544</v>
      </c>
      <c r="F18" s="48" t="s">
        <v>276</v>
      </c>
    </row>
    <row r="19" spans="1:6" ht="33" customHeight="1" outlineLevel="1" thickBot="1">
      <c r="A19" s="364"/>
      <c r="B19" s="369"/>
      <c r="C19" s="234">
        <v>40.6</v>
      </c>
      <c r="D19" s="232">
        <v>40.6</v>
      </c>
      <c r="E19" s="142">
        <f t="shared" si="0"/>
        <v>1</v>
      </c>
      <c r="F19" s="206" t="s">
        <v>259</v>
      </c>
    </row>
    <row r="20" spans="1:6" ht="50.25" customHeight="1" outlineLevel="1" thickBot="1">
      <c r="A20" s="364"/>
      <c r="B20" s="369"/>
      <c r="C20" s="234">
        <v>200</v>
      </c>
      <c r="D20" s="232">
        <v>139.15</v>
      </c>
      <c r="E20" s="142">
        <f t="shared" si="0"/>
        <v>0.69575</v>
      </c>
      <c r="F20" s="206" t="s">
        <v>260</v>
      </c>
    </row>
    <row r="21" spans="1:6" ht="36.75" customHeight="1" outlineLevel="1" thickBot="1">
      <c r="A21" s="364"/>
      <c r="B21" s="369"/>
      <c r="C21" s="234">
        <v>30</v>
      </c>
      <c r="D21" s="232">
        <v>0</v>
      </c>
      <c r="E21" s="142">
        <f t="shared" si="0"/>
        <v>0</v>
      </c>
      <c r="F21" s="206" t="s">
        <v>261</v>
      </c>
    </row>
    <row r="22" spans="1:6" ht="36.75" customHeight="1" outlineLevel="1" thickBot="1">
      <c r="A22" s="364"/>
      <c r="B22" s="369"/>
      <c r="C22" s="249">
        <v>8</v>
      </c>
      <c r="D22" s="232"/>
      <c r="E22" s="142"/>
      <c r="F22" s="206" t="s">
        <v>402</v>
      </c>
    </row>
    <row r="23" spans="1:6" ht="21" customHeight="1" outlineLevel="1" thickBot="1">
      <c r="A23" s="379"/>
      <c r="B23" s="385"/>
      <c r="C23" s="250">
        <v>9</v>
      </c>
      <c r="D23" s="232">
        <v>9</v>
      </c>
      <c r="E23" s="142">
        <f t="shared" si="0"/>
        <v>1</v>
      </c>
      <c r="F23" s="206" t="s">
        <v>262</v>
      </c>
    </row>
    <row r="24" spans="1:8" ht="102" customHeight="1" thickBot="1">
      <c r="A24" s="363" t="s">
        <v>327</v>
      </c>
      <c r="B24" s="368" t="s">
        <v>277</v>
      </c>
      <c r="C24" s="233">
        <f>SUM(C25:C40)</f>
        <v>17530.40585</v>
      </c>
      <c r="D24" s="231">
        <f>SUM(D25:D40)</f>
        <v>9319.90555</v>
      </c>
      <c r="E24" s="142">
        <f t="shared" si="0"/>
        <v>0.5316423150579825</v>
      </c>
      <c r="F24" s="48" t="s">
        <v>278</v>
      </c>
      <c r="G24" s="86"/>
      <c r="H24" s="86"/>
    </row>
    <row r="25" spans="1:6" ht="42" customHeight="1" outlineLevel="1" thickBot="1">
      <c r="A25" s="364"/>
      <c r="B25" s="369"/>
      <c r="C25" s="208">
        <v>332</v>
      </c>
      <c r="D25" s="207">
        <v>321.71788</v>
      </c>
      <c r="E25" s="142">
        <f t="shared" si="0"/>
        <v>0.9690297590361445</v>
      </c>
      <c r="F25" s="206" t="s">
        <v>267</v>
      </c>
    </row>
    <row r="26" spans="1:6" ht="42" customHeight="1" outlineLevel="1" thickBot="1">
      <c r="A26" s="364"/>
      <c r="B26" s="369"/>
      <c r="C26" s="208">
        <v>100</v>
      </c>
      <c r="D26" s="207">
        <v>0</v>
      </c>
      <c r="E26" s="142">
        <f t="shared" si="0"/>
        <v>0</v>
      </c>
      <c r="F26" s="206" t="s">
        <v>271</v>
      </c>
    </row>
    <row r="27" spans="1:6" ht="34.5" customHeight="1" outlineLevel="1" thickBot="1">
      <c r="A27" s="364"/>
      <c r="B27" s="369"/>
      <c r="C27" s="208">
        <v>5116.2</v>
      </c>
      <c r="D27" s="207">
        <v>1956.5986</v>
      </c>
      <c r="E27" s="142">
        <f t="shared" si="0"/>
        <v>0.3824320003127321</v>
      </c>
      <c r="F27" s="206" t="s">
        <v>272</v>
      </c>
    </row>
    <row r="28" spans="1:6" ht="39" customHeight="1" outlineLevel="1" thickBot="1">
      <c r="A28" s="364"/>
      <c r="B28" s="369"/>
      <c r="C28" s="208">
        <v>2200</v>
      </c>
      <c r="D28" s="207">
        <v>0</v>
      </c>
      <c r="E28" s="142">
        <f t="shared" si="0"/>
        <v>0</v>
      </c>
      <c r="F28" s="206" t="s">
        <v>375</v>
      </c>
    </row>
    <row r="29" spans="1:6" ht="39.75" customHeight="1" outlineLevel="1" thickBot="1">
      <c r="A29" s="364"/>
      <c r="B29" s="369"/>
      <c r="C29" s="208">
        <v>1403.86505</v>
      </c>
      <c r="D29" s="207">
        <v>1403.86505</v>
      </c>
      <c r="E29" s="142">
        <f t="shared" si="0"/>
        <v>1</v>
      </c>
      <c r="F29" s="206" t="s">
        <v>376</v>
      </c>
    </row>
    <row r="30" spans="1:6" ht="27.75" customHeight="1" outlineLevel="1" thickBot="1">
      <c r="A30" s="364"/>
      <c r="B30" s="369"/>
      <c r="C30" s="208">
        <v>132.9</v>
      </c>
      <c r="D30" s="207">
        <v>54.58711</v>
      </c>
      <c r="E30" s="142">
        <f t="shared" si="0"/>
        <v>0.4107382242287434</v>
      </c>
      <c r="F30" s="206" t="s">
        <v>264</v>
      </c>
    </row>
    <row r="31" spans="1:6" ht="50.25" customHeight="1" outlineLevel="1" thickBot="1">
      <c r="A31" s="364"/>
      <c r="B31" s="369"/>
      <c r="C31" s="208">
        <v>15</v>
      </c>
      <c r="D31" s="207">
        <v>0</v>
      </c>
      <c r="E31" s="142"/>
      <c r="F31" s="206" t="s">
        <v>403</v>
      </c>
    </row>
    <row r="32" spans="1:6" ht="39.75" customHeight="1" outlineLevel="1" thickBot="1">
      <c r="A32" s="364"/>
      <c r="B32" s="369"/>
      <c r="C32" s="208">
        <v>1074.3999999999999</v>
      </c>
      <c r="D32" s="207">
        <v>754.9139299999999</v>
      </c>
      <c r="E32" s="142">
        <f t="shared" si="0"/>
        <v>0.7026376861504096</v>
      </c>
      <c r="F32" s="206" t="s">
        <v>263</v>
      </c>
    </row>
    <row r="33" spans="1:6" ht="24" customHeight="1" outlineLevel="1" collapsed="1" thickBot="1">
      <c r="A33" s="364"/>
      <c r="B33" s="369"/>
      <c r="C33" s="208">
        <v>100.62</v>
      </c>
      <c r="D33" s="207">
        <v>82.59775</v>
      </c>
      <c r="E33" s="142">
        <f t="shared" si="0"/>
        <v>0.8208879944345061</v>
      </c>
      <c r="F33" s="206" t="s">
        <v>265</v>
      </c>
    </row>
    <row r="34" spans="1:6" ht="24" customHeight="1" outlineLevel="1" thickBot="1">
      <c r="A34" s="364"/>
      <c r="B34" s="369"/>
      <c r="C34" s="208">
        <v>1635</v>
      </c>
      <c r="D34" s="207">
        <v>1239.04049</v>
      </c>
      <c r="E34" s="142">
        <f t="shared" si="0"/>
        <v>0.7578229296636086</v>
      </c>
      <c r="F34" s="206" t="s">
        <v>266</v>
      </c>
    </row>
    <row r="35" spans="1:6" ht="24" customHeight="1" outlineLevel="1" thickBot="1">
      <c r="A35" s="364"/>
      <c r="B35" s="369"/>
      <c r="C35" s="208">
        <v>37.68</v>
      </c>
      <c r="D35" s="207">
        <v>37.68</v>
      </c>
      <c r="E35" s="142">
        <f t="shared" si="0"/>
        <v>1</v>
      </c>
      <c r="F35" s="206" t="s">
        <v>268</v>
      </c>
    </row>
    <row r="36" spans="1:6" ht="24" customHeight="1" outlineLevel="1" thickBot="1">
      <c r="A36" s="364"/>
      <c r="B36" s="369"/>
      <c r="C36" s="208">
        <v>250</v>
      </c>
      <c r="D36" s="207">
        <v>114.9</v>
      </c>
      <c r="E36" s="142">
        <f t="shared" si="0"/>
        <v>0.4596</v>
      </c>
      <c r="F36" s="206" t="s">
        <v>269</v>
      </c>
    </row>
    <row r="37" spans="1:6" ht="30.75" customHeight="1" outlineLevel="1" thickBot="1">
      <c r="A37" s="364"/>
      <c r="B37" s="369"/>
      <c r="C37" s="208">
        <v>4412.00405</v>
      </c>
      <c r="D37" s="208">
        <v>3076.5517400000003</v>
      </c>
      <c r="E37" s="142">
        <f t="shared" si="0"/>
        <v>0.6973138975246409</v>
      </c>
      <c r="F37" s="206" t="s">
        <v>270</v>
      </c>
    </row>
    <row r="38" spans="1:6" ht="30.75" customHeight="1" outlineLevel="1" thickBot="1">
      <c r="A38" s="364"/>
      <c r="B38" s="369"/>
      <c r="C38" s="207">
        <v>250</v>
      </c>
      <c r="D38" s="207">
        <v>246.368</v>
      </c>
      <c r="E38" s="142">
        <f t="shared" si="0"/>
        <v>0.985472</v>
      </c>
      <c r="F38" s="206" t="s">
        <v>377</v>
      </c>
    </row>
    <row r="39" spans="1:6" ht="24" customHeight="1" outlineLevel="1" thickBot="1">
      <c r="A39" s="364"/>
      <c r="B39" s="369"/>
      <c r="C39" s="207">
        <v>220.73675</v>
      </c>
      <c r="D39" s="234">
        <v>8.505</v>
      </c>
      <c r="E39" s="219">
        <f t="shared" si="0"/>
        <v>0.038530058995613556</v>
      </c>
      <c r="F39" s="206" t="s">
        <v>378</v>
      </c>
    </row>
    <row r="40" spans="1:6" ht="24" customHeight="1" outlineLevel="1" thickBot="1">
      <c r="A40" s="364"/>
      <c r="B40" s="369"/>
      <c r="C40" s="248">
        <v>250</v>
      </c>
      <c r="D40" s="248">
        <v>22.58</v>
      </c>
      <c r="E40" s="222">
        <f t="shared" si="0"/>
        <v>0.09032</v>
      </c>
      <c r="F40" s="223" t="s">
        <v>379</v>
      </c>
    </row>
    <row r="41" spans="1:6" ht="93.75" customHeight="1" outlineLevel="1">
      <c r="A41" s="388" t="s">
        <v>386</v>
      </c>
      <c r="B41" s="391" t="s">
        <v>385</v>
      </c>
      <c r="C41" s="233">
        <f>SUM(C42:C53)</f>
        <v>15365.099999999999</v>
      </c>
      <c r="D41" s="233">
        <f>SUM(D42:D53)</f>
        <v>15195.886999999999</v>
      </c>
      <c r="E41" s="142"/>
      <c r="F41" s="228" t="s">
        <v>398</v>
      </c>
    </row>
    <row r="42" spans="1:6" ht="24" customHeight="1" outlineLevel="1" thickBot="1">
      <c r="A42" s="389"/>
      <c r="B42" s="392"/>
      <c r="C42" s="221">
        <v>9280.45</v>
      </c>
      <c r="D42" s="221">
        <v>9280.45</v>
      </c>
      <c r="E42" s="226"/>
      <c r="F42" s="227" t="s">
        <v>387</v>
      </c>
    </row>
    <row r="43" spans="1:6" ht="24" customHeight="1" outlineLevel="1" thickBot="1">
      <c r="A43" s="389"/>
      <c r="B43" s="392"/>
      <c r="C43" s="221">
        <v>0</v>
      </c>
      <c r="D43" s="221">
        <v>0</v>
      </c>
      <c r="E43" s="142"/>
      <c r="F43" s="206" t="s">
        <v>388</v>
      </c>
    </row>
    <row r="44" spans="1:6" ht="24" customHeight="1" outlineLevel="1" thickBot="1">
      <c r="A44" s="389"/>
      <c r="B44" s="392"/>
      <c r="C44" s="221">
        <v>608.45</v>
      </c>
      <c r="D44" s="221">
        <v>608.45</v>
      </c>
      <c r="E44" s="142"/>
      <c r="F44" s="206" t="s">
        <v>389</v>
      </c>
    </row>
    <row r="45" spans="1:6" ht="24" customHeight="1" outlineLevel="1" thickBot="1">
      <c r="A45" s="389"/>
      <c r="B45" s="392"/>
      <c r="C45" s="221">
        <v>0</v>
      </c>
      <c r="D45" s="221">
        <v>0</v>
      </c>
      <c r="E45" s="142"/>
      <c r="F45" s="206" t="s">
        <v>390</v>
      </c>
    </row>
    <row r="46" spans="1:6" ht="24" customHeight="1" outlineLevel="1" thickBot="1">
      <c r="A46" s="389"/>
      <c r="B46" s="392"/>
      <c r="C46" s="221">
        <v>284</v>
      </c>
      <c r="D46" s="221">
        <v>254.787</v>
      </c>
      <c r="E46" s="142"/>
      <c r="F46" s="206" t="s">
        <v>391</v>
      </c>
    </row>
    <row r="47" spans="1:6" ht="24" customHeight="1" outlineLevel="1" thickBot="1">
      <c r="A47" s="389"/>
      <c r="B47" s="392"/>
      <c r="C47" s="221">
        <v>140</v>
      </c>
      <c r="D47" s="221">
        <v>0</v>
      </c>
      <c r="E47" s="142"/>
      <c r="F47" s="206" t="s">
        <v>392</v>
      </c>
    </row>
    <row r="48" spans="1:6" ht="24" customHeight="1" outlineLevel="1" thickBot="1">
      <c r="A48" s="389"/>
      <c r="B48" s="392"/>
      <c r="C48" s="221">
        <v>0</v>
      </c>
      <c r="D48" s="221">
        <v>0</v>
      </c>
      <c r="E48" s="142"/>
      <c r="F48" s="206" t="s">
        <v>393</v>
      </c>
    </row>
    <row r="49" spans="1:6" ht="24" customHeight="1" outlineLevel="1" thickBot="1">
      <c r="A49" s="389"/>
      <c r="B49" s="392"/>
      <c r="C49" s="221">
        <v>0</v>
      </c>
      <c r="D49" s="221">
        <v>0</v>
      </c>
      <c r="E49" s="142"/>
      <c r="F49" s="206" t="s">
        <v>393</v>
      </c>
    </row>
    <row r="50" spans="1:6" ht="24" customHeight="1" outlineLevel="1" thickBot="1">
      <c r="A50" s="389"/>
      <c r="B50" s="392"/>
      <c r="C50" s="221">
        <v>2399.8</v>
      </c>
      <c r="D50" s="221">
        <v>2399.8</v>
      </c>
      <c r="E50" s="142"/>
      <c r="F50" s="209" t="s">
        <v>394</v>
      </c>
    </row>
    <row r="51" spans="1:6" ht="24" customHeight="1" outlineLevel="1" thickBot="1">
      <c r="A51" s="389"/>
      <c r="B51" s="392"/>
      <c r="C51" s="221">
        <v>2399.8</v>
      </c>
      <c r="D51" s="221">
        <v>2399.8</v>
      </c>
      <c r="E51" s="142"/>
      <c r="F51" s="209" t="s">
        <v>395</v>
      </c>
    </row>
    <row r="52" spans="1:6" ht="24" customHeight="1" outlineLevel="1" thickBot="1">
      <c r="A52" s="389"/>
      <c r="B52" s="392"/>
      <c r="C52" s="221">
        <v>126.3</v>
      </c>
      <c r="D52" s="221">
        <v>126.3</v>
      </c>
      <c r="E52" s="142"/>
      <c r="F52" s="206" t="s">
        <v>396</v>
      </c>
    </row>
    <row r="53" spans="1:6" ht="24" customHeight="1" outlineLevel="1" thickBot="1">
      <c r="A53" s="390"/>
      <c r="B53" s="393"/>
      <c r="C53" s="224">
        <v>126.3</v>
      </c>
      <c r="D53" s="224">
        <v>126.3</v>
      </c>
      <c r="E53" s="225"/>
      <c r="F53" s="206" t="s">
        <v>397</v>
      </c>
    </row>
    <row r="54" spans="1:6" ht="114.75" customHeight="1" thickBot="1">
      <c r="A54" s="363" t="s">
        <v>328</v>
      </c>
      <c r="B54" s="370" t="s">
        <v>312</v>
      </c>
      <c r="C54" s="231">
        <f>SUM(C55:C62)</f>
        <v>4974.73615</v>
      </c>
      <c r="D54" s="231">
        <f>SUM(D55:D62)</f>
        <v>3023.33615</v>
      </c>
      <c r="E54" s="142">
        <f t="shared" si="0"/>
        <v>0.6077379902851733</v>
      </c>
      <c r="F54" s="48" t="s">
        <v>279</v>
      </c>
    </row>
    <row r="55" spans="1:6" ht="40.5" customHeight="1" outlineLevel="1" thickBot="1">
      <c r="A55" s="364"/>
      <c r="B55" s="366"/>
      <c r="C55" s="207">
        <v>970</v>
      </c>
      <c r="D55" s="207">
        <v>970</v>
      </c>
      <c r="E55" s="142">
        <f t="shared" si="0"/>
        <v>1</v>
      </c>
      <c r="F55" s="206" t="s">
        <v>380</v>
      </c>
    </row>
    <row r="56" spans="1:6" ht="52.5" customHeight="1" outlineLevel="1" thickBot="1">
      <c r="A56" s="364"/>
      <c r="B56" s="366"/>
      <c r="C56" s="207">
        <v>200</v>
      </c>
      <c r="D56" s="207">
        <v>200</v>
      </c>
      <c r="E56" s="142">
        <f t="shared" si="0"/>
        <v>1</v>
      </c>
      <c r="F56" s="206" t="s">
        <v>273</v>
      </c>
    </row>
    <row r="57" spans="1:6" ht="52.5" customHeight="1" outlineLevel="1" thickBot="1">
      <c r="A57" s="364"/>
      <c r="B57" s="366"/>
      <c r="C57" s="207">
        <v>75</v>
      </c>
      <c r="D57" s="207">
        <v>75</v>
      </c>
      <c r="E57" s="142">
        <f t="shared" si="0"/>
        <v>1</v>
      </c>
      <c r="F57" s="206" t="s">
        <v>381</v>
      </c>
    </row>
    <row r="58" spans="1:6" ht="56.25" customHeight="1" outlineLevel="1" thickBot="1">
      <c r="A58" s="364"/>
      <c r="B58" s="366"/>
      <c r="C58" s="234">
        <v>3268.8391599999995</v>
      </c>
      <c r="D58" s="234">
        <v>1327.63916</v>
      </c>
      <c r="E58" s="142">
        <f t="shared" si="0"/>
        <v>0.4061500413498473</v>
      </c>
      <c r="F58" s="209" t="s">
        <v>382</v>
      </c>
    </row>
    <row r="59" spans="1:6" ht="42" customHeight="1" outlineLevel="1" thickBot="1">
      <c r="A59" s="364"/>
      <c r="B59" s="366"/>
      <c r="C59" s="234">
        <v>30</v>
      </c>
      <c r="D59" s="234">
        <v>19.8</v>
      </c>
      <c r="E59" s="142">
        <f t="shared" si="0"/>
        <v>0.66</v>
      </c>
      <c r="F59" s="206" t="s">
        <v>273</v>
      </c>
    </row>
    <row r="60" spans="1:6" ht="51.75" customHeight="1" outlineLevel="1" thickBot="1">
      <c r="A60" s="364"/>
      <c r="B60" s="366"/>
      <c r="C60" s="234">
        <v>430.89699</v>
      </c>
      <c r="D60" s="234">
        <v>430.89699</v>
      </c>
      <c r="E60" s="142">
        <f t="shared" si="0"/>
        <v>1</v>
      </c>
      <c r="F60" s="206" t="s">
        <v>381</v>
      </c>
    </row>
    <row r="61" spans="1:6" ht="52.5" customHeight="1" outlineLevel="1" collapsed="1" thickBot="1">
      <c r="A61" s="378" t="s">
        <v>329</v>
      </c>
      <c r="B61" s="365" t="s">
        <v>330</v>
      </c>
      <c r="C61" s="235">
        <f>SUM(C62:C63)</f>
        <v>0</v>
      </c>
      <c r="D61" s="235">
        <f>SUM(D62:D63)</f>
        <v>0</v>
      </c>
      <c r="E61" s="142" t="e">
        <f>D61/C61</f>
        <v>#DIV/0!</v>
      </c>
      <c r="F61" s="87" t="s">
        <v>331</v>
      </c>
    </row>
    <row r="62" spans="1:6" ht="72" customHeight="1" outlineLevel="1" thickBot="1">
      <c r="A62" s="364"/>
      <c r="B62" s="366"/>
      <c r="C62" s="236"/>
      <c r="D62" s="236"/>
      <c r="E62" s="142" t="e">
        <f>D62/C62</f>
        <v>#DIV/0!</v>
      </c>
      <c r="F62" s="47" t="s">
        <v>332</v>
      </c>
    </row>
    <row r="63" spans="1:6" ht="69.75" customHeight="1" outlineLevel="1" thickBot="1">
      <c r="A63" s="379"/>
      <c r="B63" s="367"/>
      <c r="C63" s="237"/>
      <c r="D63" s="237"/>
      <c r="E63" s="142" t="e">
        <f>D63/C63</f>
        <v>#DIV/0!</v>
      </c>
      <c r="F63" s="47" t="s">
        <v>333</v>
      </c>
    </row>
    <row r="64" spans="1:6" ht="19.5" customHeight="1" thickBot="1">
      <c r="A64" s="361" t="s">
        <v>300</v>
      </c>
      <c r="B64" s="362"/>
      <c r="C64" s="238">
        <f>C12+C18+C24+C54+C61+C41</f>
        <v>39335.518</v>
      </c>
      <c r="D64" s="238">
        <f>D12+D18+D24+D54+D61+D41</f>
        <v>28254.3405</v>
      </c>
      <c r="E64" s="142">
        <f>D64/C64</f>
        <v>0.7182907951027873</v>
      </c>
      <c r="F64" s="49"/>
    </row>
    <row r="65" spans="1:6" ht="30" customHeight="1" thickBot="1">
      <c r="A65" s="375" t="s">
        <v>334</v>
      </c>
      <c r="B65" s="376"/>
      <c r="C65" s="376"/>
      <c r="D65" s="376"/>
      <c r="E65" s="376"/>
      <c r="F65" s="377"/>
    </row>
    <row r="66" spans="1:6" ht="102" customHeight="1" thickBot="1">
      <c r="A66" s="51" t="s">
        <v>335</v>
      </c>
      <c r="B66" s="52" t="s">
        <v>248</v>
      </c>
      <c r="C66" s="239">
        <v>145</v>
      </c>
      <c r="D66" s="239">
        <v>113.04</v>
      </c>
      <c r="E66" s="225">
        <f aca="true" t="shared" si="1" ref="E66:E72">D66/C66</f>
        <v>0.7795862068965518</v>
      </c>
      <c r="F66" s="55" t="s">
        <v>281</v>
      </c>
    </row>
    <row r="67" spans="1:6" ht="102" customHeight="1" thickBot="1">
      <c r="A67" s="51" t="s">
        <v>336</v>
      </c>
      <c r="B67" s="52" t="s">
        <v>249</v>
      </c>
      <c r="C67" s="239">
        <v>50</v>
      </c>
      <c r="D67" s="239">
        <v>13.46524</v>
      </c>
      <c r="E67" s="225">
        <f t="shared" si="1"/>
        <v>0.2693048</v>
      </c>
      <c r="F67" s="53" t="s">
        <v>299</v>
      </c>
    </row>
    <row r="68" spans="1:6" ht="107.25" customHeight="1" thickBot="1">
      <c r="A68" s="229" t="s">
        <v>313</v>
      </c>
      <c r="B68" s="210" t="s">
        <v>314</v>
      </c>
      <c r="C68" s="240">
        <v>0</v>
      </c>
      <c r="D68" s="240">
        <v>0</v>
      </c>
      <c r="E68" s="226" t="e">
        <f t="shared" si="1"/>
        <v>#DIV/0!</v>
      </c>
      <c r="F68" s="50" t="s">
        <v>337</v>
      </c>
    </row>
    <row r="69" spans="1:6" ht="102" customHeight="1" hidden="1" thickBot="1">
      <c r="A69" s="51" t="s">
        <v>296</v>
      </c>
      <c r="B69" s="54" t="s">
        <v>280</v>
      </c>
      <c r="C69" s="241">
        <v>0</v>
      </c>
      <c r="D69" s="241">
        <v>0</v>
      </c>
      <c r="E69" s="142" t="e">
        <f t="shared" si="1"/>
        <v>#DIV/0!</v>
      </c>
      <c r="F69" s="55" t="s">
        <v>297</v>
      </c>
    </row>
    <row r="70" spans="1:6" ht="102" customHeight="1" hidden="1" thickBot="1">
      <c r="A70" s="56" t="s">
        <v>295</v>
      </c>
      <c r="B70" s="45" t="s">
        <v>284</v>
      </c>
      <c r="C70" s="242">
        <v>0</v>
      </c>
      <c r="D70" s="242">
        <v>0</v>
      </c>
      <c r="E70" s="142" t="e">
        <f t="shared" si="1"/>
        <v>#DIV/0!</v>
      </c>
      <c r="F70" s="53" t="s">
        <v>301</v>
      </c>
    </row>
    <row r="71" spans="1:6" ht="25.5" customHeight="1" thickBot="1">
      <c r="A71" s="361" t="s">
        <v>298</v>
      </c>
      <c r="B71" s="362"/>
      <c r="C71" s="242">
        <f>C66+C67+C68</f>
        <v>195</v>
      </c>
      <c r="D71" s="242">
        <f>D66+D67+D68</f>
        <v>126.50524</v>
      </c>
      <c r="E71" s="142">
        <f t="shared" si="1"/>
        <v>0.6487448205128206</v>
      </c>
      <c r="F71" s="49"/>
    </row>
    <row r="72" spans="1:6" ht="25.5" customHeight="1" thickBot="1">
      <c r="A72" s="373" t="s">
        <v>315</v>
      </c>
      <c r="B72" s="374"/>
      <c r="C72" s="243">
        <f>C64+C71</f>
        <v>39530.518</v>
      </c>
      <c r="D72" s="243">
        <f>D64+D71</f>
        <v>28380.845739999997</v>
      </c>
      <c r="E72" s="142">
        <f t="shared" si="1"/>
        <v>0.717947731927014</v>
      </c>
      <c r="F72" s="57"/>
    </row>
  </sheetData>
  <sheetProtection/>
  <mergeCells count="27">
    <mergeCell ref="C9:C10"/>
    <mergeCell ref="B12:B17"/>
    <mergeCell ref="A41:A53"/>
    <mergeCell ref="B41:B53"/>
    <mergeCell ref="A4:F4"/>
    <mergeCell ref="B5:D5"/>
    <mergeCell ref="A7:B8"/>
    <mergeCell ref="C7:D7"/>
    <mergeCell ref="F7:F10"/>
    <mergeCell ref="A9:A10"/>
    <mergeCell ref="B9:B10"/>
    <mergeCell ref="A72:B72"/>
    <mergeCell ref="A71:B71"/>
    <mergeCell ref="A65:F65"/>
    <mergeCell ref="A61:A63"/>
    <mergeCell ref="D9:D10"/>
    <mergeCell ref="A11:F11"/>
    <mergeCell ref="A18:A23"/>
    <mergeCell ref="B18:B23"/>
    <mergeCell ref="A64:B64"/>
    <mergeCell ref="A12:A17"/>
    <mergeCell ref="B61:B63"/>
    <mergeCell ref="B24:B40"/>
    <mergeCell ref="A24:A40"/>
    <mergeCell ref="A54:A60"/>
    <mergeCell ref="B54:B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2019-11-27T10:50:06Z</cp:lastPrinted>
  <dcterms:created xsi:type="dcterms:W3CDTF">2007-10-25T07:17:21Z</dcterms:created>
  <dcterms:modified xsi:type="dcterms:W3CDTF">2019-11-27T10:50:10Z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