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5" sheetId="3" r:id="rId3"/>
  </sheets>
  <definedNames>
    <definedName name="_xlnm.Print_Titles" localSheetId="0">'Приложение 1'!$6:$7</definedName>
    <definedName name="_xlnm.Print_Area" localSheetId="0">'Приложение 1'!$A$1:$F$172</definedName>
    <definedName name="_xlnm.Print_Area" localSheetId="1">'Приложение 2'!$A$1:$D$151</definedName>
    <definedName name="_xlnm.Print_Area" localSheetId="2">'Приложение 5'!$A$1:$F$77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work</author>
  </authors>
  <commentList>
    <comment ref="E155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  <comment ref="D110" authorId="1">
      <text>
        <r>
          <rPr>
            <b/>
            <sz val="9"/>
            <rFont val="Tahoma"/>
            <family val="0"/>
          </rPr>
          <t>данные за 6 мес</t>
        </r>
        <r>
          <rPr>
            <sz val="9"/>
            <rFont val="Tahoma"/>
            <family val="0"/>
          </rPr>
          <t xml:space="preserve">
</t>
        </r>
      </text>
    </comment>
    <comment ref="E31" authorId="1">
      <text>
        <r>
          <rPr>
            <b/>
            <sz val="9"/>
            <rFont val="Tahoma"/>
            <family val="0"/>
          </rPr>
          <t>данные за 6 мес. 2020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<sst xmlns="http://schemas.openxmlformats.org/spreadsheetml/2006/main" count="689" uniqueCount="371">
  <si>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</si>
  <si>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</si>
  <si>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</si>
  <si>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</si>
  <si>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</si>
  <si>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</si>
  <si>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</si>
  <si>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</si>
  <si>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</si>
  <si>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</si>
  <si>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</si>
  <si>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</si>
  <si>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</si>
  <si>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</si>
  <si>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</si>
  <si>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</si>
  <si>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</si>
  <si>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</si>
  <si>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</si>
  <si>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</si>
  <si>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</si>
  <si>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</si>
  <si>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</si>
  <si>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</si>
  <si>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</si>
  <si>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</si>
  <si>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</si>
  <si>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</si>
  <si>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</si>
  <si>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</si>
  <si>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</si>
  <si>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</si>
  <si>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</si>
  <si>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</si>
  <si>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</si>
  <si>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</si>
  <si>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</si>
  <si>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</si>
  <si>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</si>
  <si>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</si>
  <si>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</si>
  <si>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</si>
  <si>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</si>
  <si>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</si>
  <si>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</si>
  <si>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</si>
  <si>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</si>
  <si>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</si>
  <si>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</si>
  <si>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</si>
  <si>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</si>
  <si>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</si>
  <si>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</si>
  <si>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</si>
  <si>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</si>
  <si>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</si>
  <si>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</si>
  <si>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</si>
  <si>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</si>
  <si>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</si>
  <si>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</si>
  <si>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</si>
  <si>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</si>
  <si>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</si>
  <si>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</si>
  <si>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</si>
  <si>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</si>
  <si>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</si>
  <si>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</si>
  <si>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</si>
  <si>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</si>
  <si>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</si>
  <si>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</si>
  <si>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</si>
  <si>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</si>
  <si>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</si>
  <si>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</si>
  <si>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</si>
  <si>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</si>
  <si>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</si>
  <si>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</si>
  <si>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</si>
  <si>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</si>
  <si>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</si>
  <si>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</si>
  <si>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</si>
  <si>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</si>
  <si>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</si>
  <si>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</si>
  <si>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</si>
  <si>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</si>
  <si>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</si>
  <si>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</si>
  <si>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</si>
  <si>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</si>
  <si>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</si>
  <si>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</si>
  <si>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</si>
  <si>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</si>
  <si>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</si>
  <si>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</si>
  <si>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</si>
  <si>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</si>
  <si>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</si>
  <si>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</si>
  <si>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</si>
  <si>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</si>
  <si>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</si>
  <si>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</si>
  <si>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5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</si>
  <si>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</si>
  <si>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</si>
  <si>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</si>
  <si>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</si>
  <si>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</si>
  <si>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</si>
  <si>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</si>
  <si>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</si>
  <si>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</si>
  <si>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</si>
  <si>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</si>
  <si>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</si>
  <si>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</si>
  <si>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</si>
  <si>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</si>
  <si>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</si>
  <si>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</si>
  <si>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</si>
  <si>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</si>
  <si>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Задолженность на отчетную дату: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</si>
  <si>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</si>
  <si>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</si>
  <si>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</si>
  <si>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</si>
  <si>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</si>
  <si>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</si>
  <si>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</si>
  <si>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</si>
  <si>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</si>
  <si>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</si>
  <si>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</si>
  <si>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</si>
  <si>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</si>
  <si>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</si>
  <si>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</si>
  <si>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</si>
  <si>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</si>
  <si>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</si>
  <si>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</si>
  <si>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</si>
  <si>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</si>
  <si>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</si>
  <si>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</si>
  <si>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</si>
  <si>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</si>
  <si>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</si>
  <si>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</si>
  <si>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</si>
  <si>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</si>
  <si>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</si>
  <si>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</si>
  <si>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</si>
  <si>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</si>
  <si>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</si>
  <si>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</si>
  <si>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</si>
  <si>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</si>
  <si>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</si>
  <si>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</si>
  <si>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</si>
  <si>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</si>
  <si>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</si>
  <si>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</si>
  <si>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</si>
  <si>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</si>
  <si>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</si>
  <si>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</si>
  <si>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</si>
  <si>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</si>
  <si>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</si>
  <si>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</si>
  <si>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</si>
  <si>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</si>
  <si>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</si>
  <si>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</si>
  <si>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</si>
  <si>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</si>
  <si>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</si>
  <si>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</si>
  <si>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</si>
  <si>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</si>
  <si>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</si>
  <si>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</si>
  <si>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</si>
  <si>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</si>
  <si>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</si>
  <si>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</si>
  <si>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</si>
  <si>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</si>
  <si>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</si>
  <si>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</si>
  <si>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</si>
  <si>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</si>
  <si>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</si>
  <si>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</si>
  <si>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</si>
  <si>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</si>
  <si>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</si>
  <si>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</si>
  <si>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</si>
  <si>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</si>
  <si>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</si>
  <si>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</si>
  <si>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</si>
  <si>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</si>
  <si>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</si>
  <si>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</si>
  <si>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</si>
  <si>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</si>
  <si>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</si>
  <si>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</si>
  <si>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</si>
  <si>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</si>
  <si>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</si>
  <si>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</si>
  <si>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</si>
  <si>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</si>
  <si>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</si>
  <si>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</si>
  <si>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</si>
  <si>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</si>
  <si>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</si>
  <si>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</si>
  <si>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</si>
  <si>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</si>
  <si>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</si>
  <si>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</si>
  <si>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</si>
  <si>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</si>
  <si>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</si>
  <si>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</si>
  <si>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</si>
  <si>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</si>
  <si>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</si>
  <si>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</si>
  <si>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</si>
  <si>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</si>
  <si>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</si>
  <si>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</si>
  <si>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</si>
  <si>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</si>
  <si>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</si>
  <si>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</si>
  <si>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</si>
  <si>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</si>
  <si>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</si>
  <si>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</si>
  <si>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</si>
  <si>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</si>
  <si>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</si>
  <si>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</si>
  <si>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</si>
  <si>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</si>
  <si>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</si>
  <si>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</si>
  <si>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</si>
  <si>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</si>
  <si>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</si>
  <si>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</si>
  <si>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</si>
  <si>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</si>
  <si>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</si>
  <si>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</si>
  <si>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</si>
  <si>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</si>
  <si>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</si>
  <si>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</si>
  <si>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</si>
  <si>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</si>
  <si>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</si>
  <si>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</si>
  <si>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</si>
  <si>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</si>
  <si>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</si>
  <si>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</si>
  <si>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</si>
  <si>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</si>
  <si>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</si>
  <si>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</si>
  <si>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</si>
  <si>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</si>
  <si>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</si>
  <si>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</si>
  <si>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</si>
  <si>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</si>
  <si>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</si>
  <si>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</si>
  <si>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</si>
  <si>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</si>
  <si>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</si>
  <si>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</si>
  <si>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</si>
  <si>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</si>
  <si>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</si>
  <si>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</si>
  <si>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</si>
  <si>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</si>
  <si>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</si>
  <si>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</si>
  <si>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</si>
  <si>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</si>
  <si>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</si>
  <si>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</si>
  <si>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</si>
  <si>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</si>
  <si>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</si>
  <si>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</si>
  <si>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</si>
  <si>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</si>
  <si>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</si>
  <si>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</si>
  <si>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</si>
  <si>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</si>
  <si>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</si>
  <si>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</si>
  <si>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</si>
  <si>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</si>
  <si>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</si>
  <si>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</si>
  <si>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Ремонтные двигатели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</si>
  <si>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</si>
  <si>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</si>
  <si>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</si>
  <si>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</si>
  <si>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</si>
  <si>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Объем запланированных средств на 2020 год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</si>
  <si>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</si>
  <si>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</si>
  <si>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</si>
  <si>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</si>
  <si>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</si>
  <si>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</si>
  <si>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</si>
  <si>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</si>
  <si>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</si>
  <si>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</si>
  <si>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</si>
  <si>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</si>
  <si>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 xml:space="preserve">офинансирование мероприятий по грантовой поддержке местных инициатив граждан </t>
  </si>
  <si>
    <t>4/18</t>
  </si>
  <si>
    <t xml:space="preserve"> -</t>
  </si>
  <si>
    <t>48</t>
  </si>
  <si>
    <t>2020 год</t>
  </si>
  <si>
    <t xml:space="preserve">  за  9 месяцев 2020г</t>
  </si>
  <si>
    <t>За 9 месяцев 2020г. отчет</t>
  </si>
  <si>
    <t xml:space="preserve">Обеспечение деятельности подведомственных учреждений культуры                                        Субсидии на иные цели : </t>
  </si>
  <si>
    <t xml:space="preserve">(ОБ)Обеспечение выплат стимулирующего характера работникам муниципальных учреждений культуры Ленинградской области.Библиотека </t>
  </si>
  <si>
    <t>Обеспечение выплат стимулирующего характера работникам муниципальных учреждений культуры Ленинградской области . Библиотека</t>
  </si>
  <si>
    <t>Обеспечение выплат стимулирующего характера работникам муниципальных учреждений культуры Ленинградской области . Дом культуры</t>
  </si>
  <si>
    <t>(ОБ)Обеспечение выплат стимулирующего характера работникам муниципальных учреждений культуры Ленинградской области . Дом культуры</t>
  </si>
  <si>
    <t>Капитальный ремонт объектов государственной (муниципальной) собственности</t>
  </si>
  <si>
    <t>за 9 месяцев  2020года</t>
  </si>
  <si>
    <t>113/1</t>
  </si>
  <si>
    <t>50%/100%</t>
  </si>
  <si>
    <t>2072493/-</t>
  </si>
  <si>
    <t>2746515/-</t>
  </si>
  <si>
    <t>9 мес. 2020 года</t>
  </si>
  <si>
    <t>Численность постоянного населения (наотчетную дату- всего)</t>
  </si>
  <si>
    <t>2/7</t>
  </si>
  <si>
    <t>Объем  выделенных средств в рамках программы за 9 мес. 2020 года</t>
  </si>
  <si>
    <t xml:space="preserve"> за 9 мес. 2019 г. отчет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</si>
</sst>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82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7" fillId="34" borderId="11" xfId="53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17" fillId="34" borderId="14" xfId="53" applyFont="1" applyFill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49" fontId="25" fillId="34" borderId="16" xfId="0" applyNumberFormat="1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25" fillId="34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0" fontId="21" fillId="0" borderId="28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10" fontId="21" fillId="0" borderId="28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center"/>
    </xf>
    <xf numFmtId="176" fontId="23" fillId="33" borderId="29" xfId="0" applyNumberFormat="1" applyFont="1" applyFill="1" applyBorder="1" applyAlignment="1">
      <alignment horizontal="center" vertical="center" wrapText="1"/>
    </xf>
    <xf numFmtId="176" fontId="29" fillId="33" borderId="30" xfId="0" applyNumberFormat="1" applyFont="1" applyFill="1" applyBorder="1" applyAlignment="1">
      <alignment horizontal="center" vertical="center" readingOrder="2"/>
    </xf>
    <xf numFmtId="0" fontId="30" fillId="0" borderId="10" xfId="56" applyFont="1" applyFill="1" applyBorder="1" applyAlignment="1" applyProtection="1">
      <alignment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21" fillId="0" borderId="0" xfId="0" applyFont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31" xfId="0" applyFont="1" applyFill="1" applyBorder="1" applyAlignment="1">
      <alignment horizontal="left"/>
    </xf>
    <xf numFmtId="3" fontId="4" fillId="0" borderId="32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top"/>
    </xf>
    <xf numFmtId="0" fontId="3" fillId="0" borderId="32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7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39" xfId="53" applyNumberFormat="1" applyFont="1" applyFill="1" applyBorder="1" applyAlignment="1">
      <alignment horizontal="center" vertical="center" wrapText="1"/>
      <protection/>
    </xf>
    <xf numFmtId="0" fontId="17" fillId="34" borderId="10" xfId="53" applyNumberFormat="1" applyFont="1" applyFill="1" applyBorder="1" applyAlignment="1">
      <alignment vertical="center" wrapText="1"/>
      <protection/>
    </xf>
    <xf numFmtId="0" fontId="23" fillId="33" borderId="4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3" fillId="0" borderId="32" xfId="54" applyFont="1" applyFill="1" applyBorder="1" applyAlignment="1" applyProtection="1">
      <alignment horizontal="left" vertical="center" wrapText="1"/>
      <protection/>
    </xf>
    <xf numFmtId="196" fontId="6" fillId="34" borderId="10" xfId="53" applyNumberFormat="1" applyFont="1" applyFill="1" applyBorder="1" applyAlignment="1">
      <alignment horizontal="center" vertical="center" wrapText="1"/>
      <protection/>
    </xf>
    <xf numFmtId="2" fontId="6" fillId="0" borderId="32" xfId="53" applyNumberFormat="1" applyFont="1" applyFill="1" applyBorder="1" applyAlignment="1">
      <alignment horizontal="center" wrapText="1"/>
      <protection/>
    </xf>
    <xf numFmtId="176" fontId="29" fillId="33" borderId="41" xfId="0" applyNumberFormat="1" applyFont="1" applyFill="1" applyBorder="1" applyAlignment="1">
      <alignment horizontal="center" vertical="center" readingOrder="2"/>
    </xf>
    <xf numFmtId="176" fontId="29" fillId="33" borderId="42" xfId="0" applyNumberFormat="1" applyFont="1" applyFill="1" applyBorder="1" applyAlignment="1">
      <alignment horizontal="center" vertical="center" readingOrder="2"/>
    </xf>
    <xf numFmtId="176" fontId="29" fillId="33" borderId="43" xfId="0" applyNumberFormat="1" applyFont="1" applyFill="1" applyBorder="1" applyAlignment="1">
      <alignment horizontal="center" vertical="center" readingOrder="2"/>
    </xf>
    <xf numFmtId="0" fontId="25" fillId="34" borderId="21" xfId="53" applyFont="1" applyFill="1" applyBorder="1" applyAlignment="1">
      <alignment vertical="center" wrapText="1"/>
      <protection/>
    </xf>
    <xf numFmtId="0" fontId="25" fillId="34" borderId="44" xfId="0" applyFont="1" applyFill="1" applyBorder="1" applyAlignment="1">
      <alignment horizontal="center" vertical="center" wrapText="1"/>
    </xf>
    <xf numFmtId="196" fontId="11" fillId="0" borderId="21" xfId="0" applyNumberFormat="1" applyFont="1" applyFill="1" applyBorder="1" applyAlignment="1">
      <alignment horizontal="center" vertical="center" readingOrder="2"/>
    </xf>
    <xf numFmtId="2" fontId="11" fillId="0" borderId="21" xfId="0" applyNumberFormat="1" applyFont="1" applyFill="1" applyBorder="1" applyAlignment="1">
      <alignment horizontal="center" vertical="center" readingOrder="2"/>
    </xf>
    <xf numFmtId="2" fontId="6" fillId="34" borderId="45" xfId="53" applyNumberFormat="1" applyFont="1" applyFill="1" applyBorder="1" applyAlignment="1">
      <alignment horizontal="center" vertical="center" wrapText="1"/>
      <protection/>
    </xf>
    <xf numFmtId="2" fontId="11" fillId="33" borderId="21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171" fontId="5" fillId="34" borderId="17" xfId="53" applyNumberFormat="1" applyFont="1" applyFill="1" applyBorder="1" applyAlignment="1">
      <alignment horizontal="center" vertical="center" readingOrder="2"/>
      <protection/>
    </xf>
    <xf numFmtId="2" fontId="5" fillId="34" borderId="17" xfId="53" applyNumberFormat="1" applyFont="1" applyFill="1" applyBorder="1" applyAlignment="1">
      <alignment horizontal="center" vertical="center" wrapText="1"/>
      <protection/>
    </xf>
    <xf numFmtId="2" fontId="5" fillId="34" borderId="32" xfId="53" applyNumberFormat="1" applyFont="1" applyFill="1" applyBorder="1" applyAlignment="1">
      <alignment horizontal="center" vertical="center" wrapText="1"/>
      <protection/>
    </xf>
    <xf numFmtId="2" fontId="11" fillId="33" borderId="17" xfId="0" applyNumberFormat="1" applyFont="1" applyFill="1" applyBorder="1" applyAlignment="1">
      <alignment horizontal="center" vertical="center" readingOrder="2"/>
    </xf>
    <xf numFmtId="2" fontId="5" fillId="34" borderId="17" xfId="53" applyNumberFormat="1" applyFont="1" applyFill="1" applyBorder="1" applyAlignment="1">
      <alignment horizontal="center" vertical="center" readingOrder="2"/>
      <protection/>
    </xf>
    <xf numFmtId="2" fontId="34" fillId="33" borderId="17" xfId="0" applyNumberFormat="1" applyFont="1" applyFill="1" applyBorder="1" applyAlignment="1">
      <alignment horizontal="center" vertical="center" wrapText="1"/>
    </xf>
    <xf numFmtId="3" fontId="80" fillId="35" borderId="0" xfId="0" applyNumberFormat="1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2" fontId="6" fillId="34" borderId="39" xfId="53" applyNumberFormat="1" applyFont="1" applyFill="1" applyBorder="1" applyAlignment="1">
      <alignment horizontal="center" vertical="center" wrapText="1"/>
      <protection/>
    </xf>
    <xf numFmtId="2" fontId="6" fillId="0" borderId="26" xfId="53" applyNumberFormat="1" applyFont="1" applyFill="1" applyBorder="1" applyAlignment="1">
      <alignment horizontal="center" vertical="center" wrapText="1"/>
      <protection/>
    </xf>
    <xf numFmtId="4" fontId="8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4" fillId="0" borderId="2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18" fillId="0" borderId="21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0" fontId="78" fillId="34" borderId="0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34" borderId="46" xfId="53" applyNumberFormat="1" applyFont="1" applyFill="1" applyBorder="1" applyAlignment="1">
      <alignment horizontal="center" vertical="center" wrapText="1"/>
      <protection/>
    </xf>
    <xf numFmtId="2" fontId="6" fillId="34" borderId="26" xfId="53" applyNumberFormat="1" applyFont="1" applyFill="1" applyBorder="1" applyAlignment="1">
      <alignment horizontal="center" vertical="center" wrapText="1"/>
      <protection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0" fontId="17" fillId="34" borderId="11" xfId="53" applyFont="1" applyFill="1" applyBorder="1" applyAlignment="1">
      <alignment vertical="center" wrapText="1"/>
      <protection/>
    </xf>
    <xf numFmtId="0" fontId="17" fillId="34" borderId="22" xfId="53" applyFont="1" applyFill="1" applyBorder="1" applyAlignment="1">
      <alignment vertical="center" wrapText="1"/>
      <protection/>
    </xf>
    <xf numFmtId="2" fontId="6" fillId="34" borderId="40" xfId="53" applyNumberFormat="1" applyFont="1" applyFill="1" applyBorder="1" applyAlignment="1">
      <alignment horizontal="center" vertical="center" wrapText="1"/>
      <protection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197" fontId="17" fillId="0" borderId="49" xfId="0" applyNumberFormat="1" applyFont="1" applyFill="1" applyBorder="1" applyAlignment="1" applyProtection="1">
      <alignment horizontal="left" vertical="center" wrapText="1"/>
      <protection/>
    </xf>
    <xf numFmtId="0" fontId="17" fillId="34" borderId="32" xfId="53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left" vertical="center" wrapText="1"/>
      <protection/>
    </xf>
    <xf numFmtId="2" fontId="11" fillId="0" borderId="50" xfId="0" applyNumberFormat="1" applyFont="1" applyFill="1" applyBorder="1" applyAlignment="1">
      <alignment horizontal="center" vertical="center" readingOrder="2"/>
    </xf>
    <xf numFmtId="2" fontId="6" fillId="0" borderId="45" xfId="53" applyNumberFormat="1" applyFont="1" applyFill="1" applyBorder="1" applyAlignment="1">
      <alignment horizontal="center" vertical="center" wrapText="1"/>
      <protection/>
    </xf>
    <xf numFmtId="2" fontId="6" fillId="0" borderId="51" xfId="53" applyNumberFormat="1" applyFont="1" applyFill="1" applyBorder="1" applyAlignment="1">
      <alignment horizontal="center" wrapText="1"/>
      <protection/>
    </xf>
    <xf numFmtId="171" fontId="6" fillId="0" borderId="10" xfId="5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171" fontId="11" fillId="33" borderId="21" xfId="0" applyNumberFormat="1" applyFont="1" applyFill="1" applyBorder="1" applyAlignment="1">
      <alignment horizontal="center" vertical="center" readingOrder="2"/>
    </xf>
    <xf numFmtId="0" fontId="25" fillId="34" borderId="13" xfId="53" applyFont="1" applyFill="1" applyBorder="1" applyAlignment="1">
      <alignment vertical="center" wrapText="1"/>
      <protection/>
    </xf>
    <xf numFmtId="171" fontId="6" fillId="34" borderId="20" xfId="53" applyNumberFormat="1" applyFont="1" applyFill="1" applyBorder="1" applyAlignment="1">
      <alignment horizontal="center" vertical="center" readingOrder="2"/>
      <protection/>
    </xf>
    <xf numFmtId="0" fontId="17" fillId="34" borderId="24" xfId="53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wrapText="1"/>
    </xf>
    <xf numFmtId="0" fontId="25" fillId="34" borderId="53" xfId="53" applyFont="1" applyFill="1" applyBorder="1" applyAlignment="1">
      <alignment horizontal="center" vertical="center" wrapText="1"/>
      <protection/>
    </xf>
    <xf numFmtId="176" fontId="35" fillId="33" borderId="10" xfId="0" applyNumberFormat="1" applyFont="1" applyFill="1" applyBorder="1" applyAlignment="1">
      <alignment horizontal="center" vertical="center" readingOrder="2"/>
    </xf>
    <xf numFmtId="176" fontId="35" fillId="33" borderId="43" xfId="0" applyNumberFormat="1" applyFont="1" applyFill="1" applyBorder="1" applyAlignment="1">
      <alignment horizontal="center" vertical="center" readingOrder="2"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6" fillId="34" borderId="20" xfId="53" applyNumberFormat="1" applyFont="1" applyFill="1" applyBorder="1" applyAlignment="1">
      <alignment horizontal="center" vertical="center" wrapText="1"/>
      <protection/>
    </xf>
    <xf numFmtId="176" fontId="35" fillId="33" borderId="54" xfId="0" applyNumberFormat="1" applyFont="1" applyFill="1" applyBorder="1" applyAlignment="1">
      <alignment horizontal="center" vertical="center" readingOrder="2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176" fontId="29" fillId="33" borderId="54" xfId="0" applyNumberFormat="1" applyFont="1" applyFill="1" applyBorder="1" applyAlignment="1">
      <alignment horizontal="center" vertical="center" readingOrder="2"/>
    </xf>
    <xf numFmtId="176" fontId="29" fillId="33" borderId="10" xfId="0" applyNumberFormat="1" applyFont="1" applyFill="1" applyBorder="1" applyAlignment="1">
      <alignment horizontal="center" vertical="center" readingOrder="2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7" fillId="32" borderId="0" xfId="0" applyFont="1" applyFill="1" applyAlignment="1">
      <alignment horizontal="right" vertical="center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/>
    </xf>
    <xf numFmtId="0" fontId="13" fillId="32" borderId="0" xfId="0" applyFont="1" applyFill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16" fillId="34" borderId="6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5" fillId="34" borderId="65" xfId="0" applyNumberFormat="1" applyFont="1" applyFill="1" applyBorder="1" applyAlignment="1">
      <alignment horizontal="center" vertical="center" wrapText="1"/>
    </xf>
    <xf numFmtId="49" fontId="5" fillId="34" borderId="66" xfId="0" applyNumberFormat="1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71" xfId="0" applyFont="1" applyFill="1" applyBorder="1" applyAlignment="1">
      <alignment horizontal="left" wrapText="1"/>
    </xf>
    <xf numFmtId="0" fontId="4" fillId="0" borderId="72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19" fillId="0" borderId="39" xfId="0" applyFont="1" applyFill="1" applyBorder="1" applyAlignment="1">
      <alignment horizontal="left" wrapText="1"/>
    </xf>
    <xf numFmtId="0" fontId="19" fillId="0" borderId="71" xfId="0" applyFont="1" applyFill="1" applyBorder="1" applyAlignment="1">
      <alignment horizontal="left" wrapText="1"/>
    </xf>
    <xf numFmtId="0" fontId="19" fillId="0" borderId="69" xfId="0" applyFont="1" applyFill="1" applyBorder="1" applyAlignment="1">
      <alignment horizontal="left" wrapText="1"/>
    </xf>
    <xf numFmtId="0" fontId="19" fillId="0" borderId="33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5" fillId="34" borderId="19" xfId="53" applyFont="1" applyFill="1" applyBorder="1" applyAlignment="1">
      <alignment horizontal="center" vertical="center" wrapText="1"/>
      <protection/>
    </xf>
    <xf numFmtId="0" fontId="25" fillId="34" borderId="73" xfId="53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176" fontId="24" fillId="0" borderId="65" xfId="0" applyNumberFormat="1" applyFont="1" applyBorder="1" applyAlignment="1">
      <alignment horizontal="center" vertical="center" wrapText="1"/>
    </xf>
    <xf numFmtId="176" fontId="24" fillId="0" borderId="75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33" borderId="55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76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5" fillId="34" borderId="44" xfId="53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34" borderId="77" xfId="53" applyFont="1" applyFill="1" applyBorder="1" applyAlignment="1">
      <alignment horizontal="center" vertical="center" wrapText="1"/>
      <protection/>
    </xf>
    <xf numFmtId="0" fontId="25" fillId="34" borderId="53" xfId="53" applyFont="1" applyFill="1" applyBorder="1" applyAlignment="1">
      <alignment horizontal="center" vertical="center" wrapText="1"/>
      <protection/>
    </xf>
    <xf numFmtId="0" fontId="23" fillId="33" borderId="16" xfId="0" applyFont="1" applyFill="1" applyBorder="1" applyAlignment="1">
      <alignment horizontal="left" vertical="center" wrapText="1" indent="4"/>
    </xf>
    <xf numFmtId="0" fontId="23" fillId="33" borderId="17" xfId="0" applyFont="1" applyFill="1" applyBorder="1" applyAlignment="1">
      <alignment horizontal="left" vertical="center" wrapText="1" indent="4"/>
    </xf>
    <xf numFmtId="0" fontId="25" fillId="34" borderId="56" xfId="53" applyFont="1" applyFill="1" applyBorder="1" applyAlignment="1">
      <alignment horizontal="center" vertical="center" wrapText="1"/>
      <protection/>
    </xf>
    <xf numFmtId="0" fontId="25" fillId="34" borderId="57" xfId="53" applyFont="1" applyFill="1" applyBorder="1" applyAlignment="1">
      <alignment horizontal="center" vertical="center" wrapText="1"/>
      <protection/>
    </xf>
    <xf numFmtId="0" fontId="23" fillId="33" borderId="56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5"/>
  <sheetViews>
    <sheetView tabSelected="1" view="pageBreakPreview" zoomScaleNormal="125" zoomScaleSheetLayoutView="100" zoomScalePageLayoutView="0" workbookViewId="0" topLeftCell="A1">
      <selection activeCell="I172" sqref="I172"/>
    </sheetView>
  </sheetViews>
  <sheetFormatPr defaultColWidth="8.875" defaultRowHeight="12.75" outlineLevelCol="1"/>
  <cols>
    <col min="1" max="1" width="5.00390625" style="6" customWidth="1"/>
    <col min="2" max="2" width="51.625" style="5" customWidth="1"/>
    <col min="3" max="3" width="9.25390625" style="6" customWidth="1"/>
    <col min="4" max="4" width="12.625" style="6" hidden="1" customWidth="1" outlineLevel="1"/>
    <col min="5" max="5" width="13.00390625" style="6" customWidth="1" collapsed="1"/>
    <col min="6" max="6" width="11.625" style="6" customWidth="1"/>
    <col min="7" max="16384" width="8.875" style="5" customWidth="1"/>
  </cols>
  <sheetData>
    <row r="1" spans="1:6" ht="13.5" customHeight="1">
      <c r="A1" s="269" t="s">
        <v>80</v>
      </c>
      <c r="B1" s="269"/>
      <c r="C1" s="269"/>
      <c r="D1" s="269"/>
      <c r="E1" s="269"/>
      <c r="F1" s="269"/>
    </row>
    <row r="2" spans="1:6" ht="17.25" customHeight="1">
      <c r="A2" s="277" t="s">
        <v>47</v>
      </c>
      <c r="B2" s="277"/>
      <c r="C2" s="277"/>
      <c r="D2" s="277"/>
      <c r="E2" s="277"/>
      <c r="F2" s="277"/>
    </row>
    <row r="3" spans="1:6" ht="20.25">
      <c r="A3" s="281" t="s">
        <v>223</v>
      </c>
      <c r="B3" s="281"/>
      <c r="C3" s="281"/>
      <c r="D3" s="281"/>
      <c r="E3" s="281"/>
      <c r="F3" s="281"/>
    </row>
    <row r="4" spans="1:6" ht="15" customHeight="1">
      <c r="A4" s="278" t="s">
        <v>353</v>
      </c>
      <c r="B4" s="278"/>
      <c r="C4" s="278"/>
      <c r="D4" s="278"/>
      <c r="E4" s="278"/>
      <c r="F4" s="278"/>
    </row>
    <row r="5" ht="3" customHeight="1" thickBot="1"/>
    <row r="6" spans="1:6" ht="24" customHeight="1">
      <c r="A6" s="287" t="s">
        <v>0</v>
      </c>
      <c r="B6" s="279" t="s">
        <v>1</v>
      </c>
      <c r="C6" s="289" t="s">
        <v>81</v>
      </c>
      <c r="D6" s="293" t="s">
        <v>370</v>
      </c>
      <c r="E6" s="293" t="s">
        <v>354</v>
      </c>
      <c r="F6" s="282" t="s">
        <v>254</v>
      </c>
    </row>
    <row r="7" spans="1:6" ht="41.25" customHeight="1" thickBot="1">
      <c r="A7" s="288"/>
      <c r="B7" s="280"/>
      <c r="C7" s="290"/>
      <c r="D7" s="294"/>
      <c r="E7" s="294"/>
      <c r="F7" s="283"/>
    </row>
    <row r="8" spans="1:6" ht="15" customHeight="1" thickBot="1">
      <c r="A8" s="270" t="s">
        <v>82</v>
      </c>
      <c r="B8" s="271"/>
      <c r="C8" s="271"/>
      <c r="D8" s="272"/>
      <c r="E8" s="272"/>
      <c r="F8" s="273"/>
    </row>
    <row r="9" spans="1:6" ht="15.75" customHeight="1">
      <c r="A9" s="131" t="s">
        <v>2</v>
      </c>
      <c r="B9" s="132" t="s">
        <v>367</v>
      </c>
      <c r="C9" s="127" t="s">
        <v>3</v>
      </c>
      <c r="D9" s="127">
        <v>6568</v>
      </c>
      <c r="E9" s="127">
        <v>6338</v>
      </c>
      <c r="F9" s="74">
        <f>E9/D9</f>
        <v>0.9649817295980512</v>
      </c>
    </row>
    <row r="10" spans="1:6" ht="12.75">
      <c r="A10" s="133" t="s">
        <v>4</v>
      </c>
      <c r="B10" s="61" t="s">
        <v>130</v>
      </c>
      <c r="C10" s="52" t="s">
        <v>3</v>
      </c>
      <c r="D10" s="52">
        <v>36</v>
      </c>
      <c r="E10" s="52">
        <v>34</v>
      </c>
      <c r="F10" s="74">
        <f aca="true" t="shared" si="0" ref="F10:F16">E10/D10</f>
        <v>0.9444444444444444</v>
      </c>
    </row>
    <row r="11" spans="1:6" ht="12.75">
      <c r="A11" s="133" t="s">
        <v>5</v>
      </c>
      <c r="B11" s="61" t="s">
        <v>83</v>
      </c>
      <c r="C11" s="52" t="s">
        <v>3</v>
      </c>
      <c r="D11" s="52">
        <v>50</v>
      </c>
      <c r="E11" s="52">
        <v>77</v>
      </c>
      <c r="F11" s="74">
        <f t="shared" si="0"/>
        <v>1.54</v>
      </c>
    </row>
    <row r="12" spans="1:6" ht="12.75">
      <c r="A12" s="133" t="s">
        <v>55</v>
      </c>
      <c r="B12" s="61" t="s">
        <v>121</v>
      </c>
      <c r="C12" s="52" t="s">
        <v>3</v>
      </c>
      <c r="D12" s="52">
        <v>-51</v>
      </c>
      <c r="E12" s="52">
        <v>-54</v>
      </c>
      <c r="F12" s="74">
        <f t="shared" si="0"/>
        <v>1.0588235294117647</v>
      </c>
    </row>
    <row r="13" spans="1:6" ht="12.75">
      <c r="A13" s="134" t="s">
        <v>74</v>
      </c>
      <c r="B13" s="61" t="s">
        <v>89</v>
      </c>
      <c r="C13" s="135" t="s">
        <v>154</v>
      </c>
      <c r="D13" s="259">
        <f>(D10/D9)*1000</f>
        <v>5.481120584652863</v>
      </c>
      <c r="E13" s="259">
        <f>(E10/E9)*1000</f>
        <v>5.364468286525718</v>
      </c>
      <c r="F13" s="74">
        <f t="shared" si="0"/>
        <v>0.9787174362750254</v>
      </c>
    </row>
    <row r="14" spans="1:6" ht="12.75">
      <c r="A14" s="133" t="s">
        <v>73</v>
      </c>
      <c r="B14" s="61" t="s">
        <v>90</v>
      </c>
      <c r="C14" s="135" t="s">
        <v>154</v>
      </c>
      <c r="D14" s="259">
        <f>(D11/D9)*1000</f>
        <v>7.612667478684531</v>
      </c>
      <c r="E14" s="259">
        <f>(E11/E9)*1000</f>
        <v>12.148942884190596</v>
      </c>
      <c r="F14" s="74">
        <f t="shared" si="0"/>
        <v>1.5958851372672767</v>
      </c>
    </row>
    <row r="15" spans="1:6" ht="12.75">
      <c r="A15" s="134" t="s">
        <v>75</v>
      </c>
      <c r="B15" s="61" t="s">
        <v>91</v>
      </c>
      <c r="C15" s="135" t="s">
        <v>154</v>
      </c>
      <c r="D15" s="259">
        <f>D13-D14</f>
        <v>-2.1315468940316684</v>
      </c>
      <c r="E15" s="259">
        <f>E13-E14</f>
        <v>-6.784474597664878</v>
      </c>
      <c r="F15" s="74">
        <f t="shared" si="0"/>
        <v>3.1828877969616376</v>
      </c>
    </row>
    <row r="16" spans="1:6" ht="13.5" customHeight="1" thickBot="1">
      <c r="A16" s="136" t="s">
        <v>120</v>
      </c>
      <c r="B16" s="137" t="s">
        <v>76</v>
      </c>
      <c r="C16" s="135" t="s">
        <v>154</v>
      </c>
      <c r="D16" s="260">
        <f>(D12/D9)*1000</f>
        <v>-7.764920828258221</v>
      </c>
      <c r="E16" s="260">
        <f>(E12/E9)*1000</f>
        <v>-8.520037866834965</v>
      </c>
      <c r="F16" s="74">
        <f t="shared" si="0"/>
        <v>1.0972472295955304</v>
      </c>
    </row>
    <row r="17" spans="1:6" ht="15" customHeight="1" thickBot="1">
      <c r="A17" s="274" t="s">
        <v>226</v>
      </c>
      <c r="B17" s="275"/>
      <c r="C17" s="275"/>
      <c r="D17" s="275"/>
      <c r="E17" s="275"/>
      <c r="F17" s="276"/>
    </row>
    <row r="18" spans="1:7" ht="19.5" customHeight="1">
      <c r="A18" s="295" t="s">
        <v>48</v>
      </c>
      <c r="B18" s="138" t="s">
        <v>136</v>
      </c>
      <c r="C18" s="139" t="s">
        <v>3</v>
      </c>
      <c r="D18" s="130">
        <v>915.3</v>
      </c>
      <c r="E18" s="130">
        <v>1190.4</v>
      </c>
      <c r="F18" s="78">
        <f>E18/D18</f>
        <v>1.3005571943625043</v>
      </c>
      <c r="G18" s="210"/>
    </row>
    <row r="19" spans="1:6" ht="11.25" customHeight="1">
      <c r="A19" s="285"/>
      <c r="B19" s="267" t="s">
        <v>156</v>
      </c>
      <c r="C19" s="267"/>
      <c r="D19" s="267"/>
      <c r="E19" s="267"/>
      <c r="F19" s="268"/>
    </row>
    <row r="20" spans="1:6" ht="12.75">
      <c r="A20" s="285"/>
      <c r="B20" s="174" t="s">
        <v>25</v>
      </c>
      <c r="C20" s="127" t="s">
        <v>3</v>
      </c>
      <c r="D20" s="127">
        <v>298</v>
      </c>
      <c r="E20" s="160">
        <v>288</v>
      </c>
      <c r="F20" s="74">
        <f>E20/D20</f>
        <v>0.9664429530201343</v>
      </c>
    </row>
    <row r="21" spans="1:6" ht="12.75">
      <c r="A21" s="285"/>
      <c r="B21" s="80" t="s">
        <v>26</v>
      </c>
      <c r="C21" s="52" t="s">
        <v>3</v>
      </c>
      <c r="D21" s="52"/>
      <c r="E21" s="52"/>
      <c r="F21" s="67"/>
    </row>
    <row r="22" spans="1:6" ht="12.75">
      <c r="A22" s="285"/>
      <c r="B22" s="80" t="s">
        <v>20</v>
      </c>
      <c r="C22" s="52" t="s">
        <v>3</v>
      </c>
      <c r="D22" s="52">
        <v>471</v>
      </c>
      <c r="E22" s="161">
        <v>331</v>
      </c>
      <c r="F22" s="74">
        <f>E22/D22</f>
        <v>0.70276008492569</v>
      </c>
    </row>
    <row r="23" spans="1:6" ht="27" customHeight="1">
      <c r="A23" s="285"/>
      <c r="B23" s="80" t="s">
        <v>27</v>
      </c>
      <c r="C23" s="52" t="s">
        <v>3</v>
      </c>
      <c r="D23" s="52">
        <v>573</v>
      </c>
      <c r="E23" s="52">
        <v>534</v>
      </c>
      <c r="F23" s="67">
        <f>E23/D23</f>
        <v>0.9319371727748691</v>
      </c>
    </row>
    <row r="24" spans="1:6" ht="12.75">
      <c r="A24" s="285"/>
      <c r="B24" s="80" t="s">
        <v>19</v>
      </c>
      <c r="C24" s="52" t="s">
        <v>3</v>
      </c>
      <c r="D24" s="52"/>
      <c r="E24" s="52"/>
      <c r="F24" s="67"/>
    </row>
    <row r="25" spans="1:6" ht="29.25" customHeight="1">
      <c r="A25" s="285"/>
      <c r="B25" s="80" t="s">
        <v>28</v>
      </c>
      <c r="C25" s="52" t="s">
        <v>3</v>
      </c>
      <c r="D25" s="52">
        <v>214</v>
      </c>
      <c r="E25" s="250">
        <v>136</v>
      </c>
      <c r="F25" s="67">
        <f>E25/D25</f>
        <v>0.6355140186915887</v>
      </c>
    </row>
    <row r="26" spans="1:9" ht="12.75">
      <c r="A26" s="285"/>
      <c r="B26" s="80" t="s">
        <v>29</v>
      </c>
      <c r="C26" s="52" t="s">
        <v>3</v>
      </c>
      <c r="D26" s="52"/>
      <c r="E26" s="52"/>
      <c r="F26" s="67"/>
      <c r="I26" s="48"/>
    </row>
    <row r="27" spans="1:6" ht="12.75">
      <c r="A27" s="285"/>
      <c r="B27" s="80" t="s">
        <v>24</v>
      </c>
      <c r="C27" s="52" t="s">
        <v>3</v>
      </c>
      <c r="D27" s="52"/>
      <c r="E27" s="250"/>
      <c r="F27" s="67"/>
    </row>
    <row r="28" spans="1:6" ht="12.75">
      <c r="A28" s="285"/>
      <c r="B28" s="80" t="s">
        <v>30</v>
      </c>
      <c r="C28" s="52" t="s">
        <v>3</v>
      </c>
      <c r="D28" s="52"/>
      <c r="E28" s="52"/>
      <c r="F28" s="67"/>
    </row>
    <row r="29" spans="1:6" ht="26.25" customHeight="1">
      <c r="A29" s="285"/>
      <c r="B29" s="80" t="s">
        <v>31</v>
      </c>
      <c r="C29" s="52" t="s">
        <v>3</v>
      </c>
      <c r="D29" s="52"/>
      <c r="E29" s="52"/>
      <c r="F29" s="67"/>
    </row>
    <row r="30" spans="1:6" ht="25.5">
      <c r="A30" s="285"/>
      <c r="B30" s="80" t="s">
        <v>32</v>
      </c>
      <c r="C30" s="52" t="s">
        <v>3</v>
      </c>
      <c r="D30" s="52"/>
      <c r="E30" s="52"/>
      <c r="F30" s="67"/>
    </row>
    <row r="31" spans="1:6" ht="27.75" customHeight="1">
      <c r="A31" s="133" t="s">
        <v>56</v>
      </c>
      <c r="B31" s="137" t="s">
        <v>137</v>
      </c>
      <c r="C31" s="52" t="s">
        <v>46</v>
      </c>
      <c r="D31" s="52">
        <v>0.34</v>
      </c>
      <c r="E31" s="52">
        <v>1.59</v>
      </c>
      <c r="F31" s="67">
        <f>E31/D31</f>
        <v>4.676470588235294</v>
      </c>
    </row>
    <row r="32" spans="1:6" ht="23.25" customHeight="1">
      <c r="A32" s="285" t="s">
        <v>54</v>
      </c>
      <c r="B32" s="61" t="s">
        <v>138</v>
      </c>
      <c r="C32" s="52" t="s">
        <v>45</v>
      </c>
      <c r="D32" s="73">
        <v>20</v>
      </c>
      <c r="E32" s="73">
        <v>26</v>
      </c>
      <c r="F32" s="67">
        <f>E32/D32</f>
        <v>1.3</v>
      </c>
    </row>
    <row r="33" spans="1:6" ht="12.75">
      <c r="A33" s="285"/>
      <c r="B33" s="267" t="s">
        <v>146</v>
      </c>
      <c r="C33" s="267"/>
      <c r="D33" s="267"/>
      <c r="E33" s="267"/>
      <c r="F33" s="268"/>
    </row>
    <row r="34" spans="1:6" ht="12.75">
      <c r="A34" s="285"/>
      <c r="B34" s="61" t="s">
        <v>49</v>
      </c>
      <c r="C34" s="52" t="s">
        <v>45</v>
      </c>
      <c r="D34" s="207">
        <v>20</v>
      </c>
      <c r="E34" s="52">
        <v>26</v>
      </c>
      <c r="F34" s="67">
        <f>E34/D34</f>
        <v>1.3</v>
      </c>
    </row>
    <row r="35" spans="1:6" ht="25.5">
      <c r="A35" s="285"/>
      <c r="B35" s="61" t="s">
        <v>187</v>
      </c>
      <c r="C35" s="52"/>
      <c r="D35" s="207" t="s">
        <v>192</v>
      </c>
      <c r="E35" s="52" t="s">
        <v>192</v>
      </c>
      <c r="F35" s="67"/>
    </row>
    <row r="36" spans="1:6" ht="12.75">
      <c r="A36" s="285"/>
      <c r="B36" s="61" t="s">
        <v>261</v>
      </c>
      <c r="C36" s="52"/>
      <c r="D36" s="207">
        <v>21</v>
      </c>
      <c r="E36" s="52">
        <v>26</v>
      </c>
      <c r="F36" s="67">
        <f>E36/D36</f>
        <v>1.2380952380952381</v>
      </c>
    </row>
    <row r="37" spans="1:6" ht="12.75">
      <c r="A37" s="285"/>
      <c r="B37" s="61" t="s">
        <v>131</v>
      </c>
      <c r="C37" s="52" t="s">
        <v>45</v>
      </c>
      <c r="D37" s="72"/>
      <c r="E37" s="52"/>
      <c r="F37" s="67"/>
    </row>
    <row r="38" spans="1:6" ht="25.5">
      <c r="A38" s="285"/>
      <c r="B38" s="61" t="s">
        <v>187</v>
      </c>
      <c r="C38" s="52"/>
      <c r="D38" s="207"/>
      <c r="E38" s="52" t="s">
        <v>192</v>
      </c>
      <c r="F38" s="67"/>
    </row>
    <row r="39" spans="1:6" ht="12.75" hidden="1">
      <c r="A39" s="285"/>
      <c r="B39" s="61"/>
      <c r="C39" s="52"/>
      <c r="D39" s="52"/>
      <c r="E39" s="52"/>
      <c r="F39" s="67"/>
    </row>
    <row r="40" spans="1:6" ht="12.75" hidden="1">
      <c r="A40" s="285"/>
      <c r="B40" s="61"/>
      <c r="C40" s="52"/>
      <c r="D40" s="52"/>
      <c r="E40" s="52"/>
      <c r="F40" s="170"/>
    </row>
    <row r="41" spans="1:6" ht="12.75">
      <c r="A41" s="285"/>
      <c r="B41" s="291" t="s">
        <v>87</v>
      </c>
      <c r="C41" s="291"/>
      <c r="D41" s="291"/>
      <c r="E41" s="291"/>
      <c r="F41" s="292"/>
    </row>
    <row r="42" spans="1:6" ht="12.75">
      <c r="A42" s="285"/>
      <c r="B42" s="79" t="s">
        <v>25</v>
      </c>
      <c r="C42" s="52" t="s">
        <v>45</v>
      </c>
      <c r="D42" s="207" t="s">
        <v>192</v>
      </c>
      <c r="E42" s="52" t="s">
        <v>192</v>
      </c>
      <c r="F42" s="67"/>
    </row>
    <row r="43" spans="1:6" ht="12.75">
      <c r="A43" s="285"/>
      <c r="B43" s="79" t="s">
        <v>26</v>
      </c>
      <c r="C43" s="52" t="s">
        <v>45</v>
      </c>
      <c r="D43" s="207" t="s">
        <v>192</v>
      </c>
      <c r="E43" s="52" t="s">
        <v>192</v>
      </c>
      <c r="F43" s="67"/>
    </row>
    <row r="44" spans="1:6" ht="12.75">
      <c r="A44" s="285"/>
      <c r="B44" s="79" t="s">
        <v>20</v>
      </c>
      <c r="C44" s="52" t="s">
        <v>45</v>
      </c>
      <c r="D44" s="207" t="s">
        <v>192</v>
      </c>
      <c r="E44" s="52" t="s">
        <v>192</v>
      </c>
      <c r="F44" s="67"/>
    </row>
    <row r="45" spans="1:6" ht="12.75" customHeight="1">
      <c r="A45" s="285"/>
      <c r="B45" s="79" t="s">
        <v>27</v>
      </c>
      <c r="C45" s="52" t="s">
        <v>45</v>
      </c>
      <c r="D45" s="207" t="s">
        <v>350</v>
      </c>
      <c r="E45" s="52"/>
      <c r="F45" s="67"/>
    </row>
    <row r="46" spans="1:6" ht="12.75">
      <c r="A46" s="285"/>
      <c r="B46" s="79" t="s">
        <v>19</v>
      </c>
      <c r="C46" s="52" t="s">
        <v>45</v>
      </c>
      <c r="D46" s="207" t="s">
        <v>192</v>
      </c>
      <c r="E46" s="52" t="s">
        <v>192</v>
      </c>
      <c r="F46" s="67"/>
    </row>
    <row r="47" spans="1:6" ht="36" customHeight="1">
      <c r="A47" s="285"/>
      <c r="B47" s="79" t="s">
        <v>28</v>
      </c>
      <c r="C47" s="52" t="s">
        <v>45</v>
      </c>
      <c r="D47" s="207">
        <v>21</v>
      </c>
      <c r="E47" s="52">
        <v>26</v>
      </c>
      <c r="F47" s="67">
        <f>E47/D47</f>
        <v>1.2380952380952381</v>
      </c>
    </row>
    <row r="48" spans="1:6" ht="11.25" customHeight="1">
      <c r="A48" s="285"/>
      <c r="B48" s="79" t="s">
        <v>29</v>
      </c>
      <c r="C48" s="52" t="s">
        <v>45</v>
      </c>
      <c r="D48" s="52"/>
      <c r="E48" s="52" t="s">
        <v>192</v>
      </c>
      <c r="F48" s="67"/>
    </row>
    <row r="49" spans="1:6" ht="12.75">
      <c r="A49" s="285"/>
      <c r="B49" s="79" t="s">
        <v>24</v>
      </c>
      <c r="C49" s="52" t="s">
        <v>45</v>
      </c>
      <c r="D49" s="52"/>
      <c r="E49" s="52"/>
      <c r="F49" s="67"/>
    </row>
    <row r="50" spans="1:6" ht="12.75">
      <c r="A50" s="285"/>
      <c r="B50" s="79" t="s">
        <v>30</v>
      </c>
      <c r="C50" s="52" t="s">
        <v>45</v>
      </c>
      <c r="D50" s="52"/>
      <c r="E50" s="52" t="s">
        <v>192</v>
      </c>
      <c r="F50" s="67"/>
    </row>
    <row r="51" spans="1:6" ht="25.5">
      <c r="A51" s="285"/>
      <c r="B51" s="79" t="s">
        <v>31</v>
      </c>
      <c r="C51" s="52" t="s">
        <v>45</v>
      </c>
      <c r="D51" s="52"/>
      <c r="E51" s="52" t="s">
        <v>192</v>
      </c>
      <c r="F51" s="67"/>
    </row>
    <row r="52" spans="1:6" ht="24" customHeight="1">
      <c r="A52" s="285"/>
      <c r="B52" s="79" t="s">
        <v>32</v>
      </c>
      <c r="C52" s="52" t="s">
        <v>45</v>
      </c>
      <c r="D52" s="52"/>
      <c r="E52" s="52" t="s">
        <v>192</v>
      </c>
      <c r="F52" s="67"/>
    </row>
    <row r="53" spans="1:6" ht="25.5">
      <c r="A53" s="285" t="s">
        <v>57</v>
      </c>
      <c r="B53" s="61" t="s">
        <v>139</v>
      </c>
      <c r="C53" s="57" t="s">
        <v>17</v>
      </c>
      <c r="D53" s="73">
        <v>35949.6</v>
      </c>
      <c r="E53" s="73">
        <v>40424.9</v>
      </c>
      <c r="F53" s="67">
        <f>E53/D53</f>
        <v>1.1244881723301512</v>
      </c>
    </row>
    <row r="54" spans="1:6" ht="12.75">
      <c r="A54" s="285"/>
      <c r="B54" s="267" t="s">
        <v>84</v>
      </c>
      <c r="C54" s="267"/>
      <c r="D54" s="267"/>
      <c r="E54" s="267"/>
      <c r="F54" s="268"/>
    </row>
    <row r="55" spans="1:6" ht="12.75">
      <c r="A55" s="285"/>
      <c r="B55" s="80" t="s">
        <v>25</v>
      </c>
      <c r="C55" s="57" t="s">
        <v>17</v>
      </c>
      <c r="D55" s="73">
        <v>35000</v>
      </c>
      <c r="E55" s="73">
        <v>34980</v>
      </c>
      <c r="F55" s="67">
        <f>E55/D55</f>
        <v>0.9994285714285714</v>
      </c>
    </row>
    <row r="56" spans="1:6" ht="12.75">
      <c r="A56" s="285"/>
      <c r="B56" s="80" t="s">
        <v>26</v>
      </c>
      <c r="C56" s="57" t="s">
        <v>17</v>
      </c>
      <c r="D56" s="73"/>
      <c r="E56" s="73"/>
      <c r="F56" s="67"/>
    </row>
    <row r="57" spans="1:6" ht="12.75">
      <c r="A57" s="285"/>
      <c r="B57" s="80" t="s">
        <v>20</v>
      </c>
      <c r="C57" s="57" t="s">
        <v>17</v>
      </c>
      <c r="D57" s="73">
        <v>38932.384999999995</v>
      </c>
      <c r="E57" s="73">
        <v>49295</v>
      </c>
      <c r="F57" s="67">
        <f>E57/D57</f>
        <v>1.2661695398316852</v>
      </c>
    </row>
    <row r="58" spans="1:6" ht="23.25" customHeight="1">
      <c r="A58" s="285"/>
      <c r="B58" s="80" t="s">
        <v>27</v>
      </c>
      <c r="C58" s="57" t="s">
        <v>17</v>
      </c>
      <c r="D58" s="73">
        <v>37218</v>
      </c>
      <c r="E58" s="73">
        <v>35942</v>
      </c>
      <c r="F58" s="67">
        <f>E58/D58</f>
        <v>0.9657155139986028</v>
      </c>
    </row>
    <row r="59" spans="1:6" ht="12.75">
      <c r="A59" s="285"/>
      <c r="B59" s="80" t="s">
        <v>19</v>
      </c>
      <c r="C59" s="57" t="s">
        <v>17</v>
      </c>
      <c r="D59" s="73"/>
      <c r="E59" s="73"/>
      <c r="F59" s="67"/>
    </row>
    <row r="60" spans="1:6" ht="36.75" customHeight="1">
      <c r="A60" s="285"/>
      <c r="B60" s="80" t="s">
        <v>28</v>
      </c>
      <c r="C60" s="57" t="s">
        <v>17</v>
      </c>
      <c r="D60" s="73">
        <v>36686</v>
      </c>
      <c r="E60" s="73">
        <v>21919</v>
      </c>
      <c r="F60" s="67">
        <f>E60/D60</f>
        <v>0.5974758763561031</v>
      </c>
    </row>
    <row r="61" spans="1:6" ht="15" customHeight="1">
      <c r="A61" s="285"/>
      <c r="B61" s="80" t="s">
        <v>29</v>
      </c>
      <c r="C61" s="57" t="s">
        <v>17</v>
      </c>
      <c r="D61" s="73"/>
      <c r="E61" s="73"/>
      <c r="F61" s="67"/>
    </row>
    <row r="62" spans="1:6" ht="17.25" customHeight="1">
      <c r="A62" s="285"/>
      <c r="B62" s="80" t="s">
        <v>24</v>
      </c>
      <c r="C62" s="57" t="s">
        <v>17</v>
      </c>
      <c r="D62" s="73">
        <v>34598</v>
      </c>
      <c r="E62" s="73"/>
      <c r="F62" s="67"/>
    </row>
    <row r="63" spans="1:6" ht="18" customHeight="1">
      <c r="A63" s="285"/>
      <c r="B63" s="80" t="s">
        <v>30</v>
      </c>
      <c r="C63" s="57" t="s">
        <v>17</v>
      </c>
      <c r="D63" s="73"/>
      <c r="E63" s="73"/>
      <c r="F63" s="67"/>
    </row>
    <row r="64" spans="1:6" ht="25.5">
      <c r="A64" s="285"/>
      <c r="B64" s="80" t="s">
        <v>31</v>
      </c>
      <c r="C64" s="57" t="s">
        <v>17</v>
      </c>
      <c r="D64" s="73"/>
      <c r="E64" s="73"/>
      <c r="F64" s="67"/>
    </row>
    <row r="65" spans="1:6" ht="26.25" thickBot="1">
      <c r="A65" s="286"/>
      <c r="B65" s="141" t="s">
        <v>32</v>
      </c>
      <c r="C65" s="142" t="s">
        <v>17</v>
      </c>
      <c r="D65" s="70"/>
      <c r="E65" s="70"/>
      <c r="F65" s="75"/>
    </row>
    <row r="66" spans="1:6" ht="15.75" customHeight="1" thickBot="1">
      <c r="A66" s="284" t="s">
        <v>227</v>
      </c>
      <c r="B66" s="284"/>
      <c r="C66" s="284"/>
      <c r="D66" s="284"/>
      <c r="E66" s="284"/>
      <c r="F66" s="284"/>
    </row>
    <row r="67" spans="1:7" ht="66.75" customHeight="1">
      <c r="A67" s="131" t="s">
        <v>50</v>
      </c>
      <c r="B67" s="143" t="s">
        <v>92</v>
      </c>
      <c r="C67" s="126" t="s">
        <v>58</v>
      </c>
      <c r="D67" s="160">
        <v>2511461.8</v>
      </c>
      <c r="E67" s="160">
        <v>2400001.4</v>
      </c>
      <c r="F67" s="86">
        <f>E67/D67</f>
        <v>0.9556193130231964</v>
      </c>
      <c r="G67" s="72"/>
    </row>
    <row r="68" spans="1:6" ht="36.75" customHeight="1" thickBot="1">
      <c r="A68" s="144" t="s">
        <v>59</v>
      </c>
      <c r="B68" s="145" t="s">
        <v>132</v>
      </c>
      <c r="C68" s="53" t="s">
        <v>86</v>
      </c>
      <c r="D68" s="53"/>
      <c r="E68" s="53"/>
      <c r="F68" s="75"/>
    </row>
    <row r="69" spans="1:6" s="7" customFormat="1" ht="14.25" customHeight="1" thickBot="1">
      <c r="A69" s="302" t="s">
        <v>228</v>
      </c>
      <c r="B69" s="284"/>
      <c r="C69" s="284"/>
      <c r="D69" s="284"/>
      <c r="E69" s="284"/>
      <c r="F69" s="303"/>
    </row>
    <row r="70" spans="1:6" ht="25.5">
      <c r="A70" s="295" t="s">
        <v>60</v>
      </c>
      <c r="B70" s="81" t="s">
        <v>93</v>
      </c>
      <c r="C70" s="82" t="s">
        <v>58</v>
      </c>
      <c r="D70" s="261">
        <f>D73</f>
        <v>1274200</v>
      </c>
      <c r="E70" s="265">
        <f>E72+E73</f>
        <v>1386819</v>
      </c>
      <c r="F70" s="86">
        <f>E70/D70</f>
        <v>1.0883840841312196</v>
      </c>
    </row>
    <row r="71" spans="1:6" ht="12.75">
      <c r="A71" s="285"/>
      <c r="B71" s="300" t="s">
        <v>85</v>
      </c>
      <c r="C71" s="300"/>
      <c r="D71" s="300"/>
      <c r="E71" s="300"/>
      <c r="F71" s="301"/>
    </row>
    <row r="72" spans="1:6" ht="12.75">
      <c r="A72" s="285"/>
      <c r="B72" s="76" t="s">
        <v>6</v>
      </c>
      <c r="C72" s="57" t="s">
        <v>58</v>
      </c>
      <c r="D72" s="129"/>
      <c r="E72" s="52"/>
      <c r="F72" s="67"/>
    </row>
    <row r="73" spans="1:6" ht="12.75">
      <c r="A73" s="285"/>
      <c r="B73" s="76" t="s">
        <v>7</v>
      </c>
      <c r="C73" s="57" t="s">
        <v>58</v>
      </c>
      <c r="D73" s="161">
        <v>1274200</v>
      </c>
      <c r="E73" s="161">
        <v>1386819</v>
      </c>
      <c r="F73" s="67">
        <f>E73/D73</f>
        <v>1.0883840841312196</v>
      </c>
    </row>
    <row r="74" spans="1:6" ht="27" customHeight="1">
      <c r="A74" s="285" t="s">
        <v>61</v>
      </c>
      <c r="B74" s="77" t="s">
        <v>8</v>
      </c>
      <c r="C74" s="77"/>
      <c r="D74" s="57"/>
      <c r="E74" s="57"/>
      <c r="F74" s="67"/>
    </row>
    <row r="75" spans="1:6" ht="12" customHeight="1">
      <c r="A75" s="285"/>
      <c r="B75" s="56" t="s">
        <v>9</v>
      </c>
      <c r="C75" s="52" t="s">
        <v>86</v>
      </c>
      <c r="D75" s="207"/>
      <c r="E75" s="52"/>
      <c r="F75" s="67"/>
    </row>
    <row r="76" spans="1:6" ht="12.75">
      <c r="A76" s="285"/>
      <c r="B76" s="56" t="s">
        <v>10</v>
      </c>
      <c r="C76" s="52" t="s">
        <v>86</v>
      </c>
      <c r="D76" s="207"/>
      <c r="E76" s="52"/>
      <c r="F76" s="67"/>
    </row>
    <row r="77" spans="1:6" ht="12" customHeight="1">
      <c r="A77" s="285"/>
      <c r="B77" s="56" t="s">
        <v>14</v>
      </c>
      <c r="C77" s="52" t="s">
        <v>86</v>
      </c>
      <c r="D77" s="207"/>
      <c r="E77" s="52"/>
      <c r="F77" s="67"/>
    </row>
    <row r="78" spans="1:6" ht="11.25" customHeight="1">
      <c r="A78" s="285"/>
      <c r="B78" s="56" t="s">
        <v>13</v>
      </c>
      <c r="C78" s="52" t="s">
        <v>86</v>
      </c>
      <c r="D78" s="207"/>
      <c r="E78" s="52"/>
      <c r="F78" s="67"/>
    </row>
    <row r="79" spans="1:6" ht="10.5" customHeight="1">
      <c r="A79" s="285"/>
      <c r="B79" s="56" t="s">
        <v>11</v>
      </c>
      <c r="C79" s="52" t="s">
        <v>16</v>
      </c>
      <c r="D79" s="207"/>
      <c r="E79" s="52"/>
      <c r="F79" s="67"/>
    </row>
    <row r="80" spans="1:6" ht="15" customHeight="1" thickBot="1">
      <c r="A80" s="286"/>
      <c r="B80" s="85" t="s">
        <v>12</v>
      </c>
      <c r="C80" s="53" t="s">
        <v>15</v>
      </c>
      <c r="D80" s="208">
        <v>70.577</v>
      </c>
      <c r="E80" s="260">
        <v>78.739</v>
      </c>
      <c r="F80" s="75">
        <f>E80/D80</f>
        <v>1.11564674043952</v>
      </c>
    </row>
    <row r="81" spans="1:6" ht="15.75" customHeight="1" thickBot="1">
      <c r="A81" s="296" t="s">
        <v>229</v>
      </c>
      <c r="B81" s="297"/>
      <c r="C81" s="297"/>
      <c r="D81" s="297"/>
      <c r="E81" s="297"/>
      <c r="F81" s="298"/>
    </row>
    <row r="82" spans="1:6" ht="12.75">
      <c r="A82" s="146" t="s">
        <v>133</v>
      </c>
      <c r="B82" s="147" t="s">
        <v>64</v>
      </c>
      <c r="C82" s="59" t="s">
        <v>18</v>
      </c>
      <c r="D82" s="139"/>
      <c r="E82" s="139"/>
      <c r="F82" s="78"/>
    </row>
    <row r="83" spans="1:6" ht="12.75">
      <c r="A83" s="133" t="s">
        <v>51</v>
      </c>
      <c r="B83" s="137" t="s">
        <v>65</v>
      </c>
      <c r="C83" s="57" t="s">
        <v>18</v>
      </c>
      <c r="D83" s="52"/>
      <c r="E83" s="52"/>
      <c r="F83" s="67"/>
    </row>
    <row r="84" spans="1:6" ht="12.75">
      <c r="A84" s="133" t="s">
        <v>63</v>
      </c>
      <c r="B84" s="137" t="s">
        <v>66</v>
      </c>
      <c r="C84" s="57" t="s">
        <v>18</v>
      </c>
      <c r="D84" s="209"/>
      <c r="E84" s="73">
        <v>714667</v>
      </c>
      <c r="F84" s="74"/>
    </row>
    <row r="85" spans="1:6" ht="15.75" customHeight="1" thickBot="1">
      <c r="A85" s="299" t="s">
        <v>230</v>
      </c>
      <c r="B85" s="272"/>
      <c r="C85" s="272"/>
      <c r="D85" s="272"/>
      <c r="E85" s="272"/>
      <c r="F85" s="273"/>
    </row>
    <row r="86" spans="1:6" ht="17.25" customHeight="1">
      <c r="A86" s="295" t="s">
        <v>52</v>
      </c>
      <c r="B86" s="123" t="s">
        <v>140</v>
      </c>
      <c r="C86" s="59" t="s">
        <v>62</v>
      </c>
      <c r="D86" s="130">
        <v>161077</v>
      </c>
      <c r="E86" s="130">
        <v>143331</v>
      </c>
      <c r="F86" s="78">
        <f>E86/D86</f>
        <v>0.889829087951725</v>
      </c>
    </row>
    <row r="87" spans="1:6" ht="12.75">
      <c r="A87" s="285"/>
      <c r="B87" s="267" t="s">
        <v>87</v>
      </c>
      <c r="C87" s="267"/>
      <c r="D87" s="267"/>
      <c r="E87" s="267"/>
      <c r="F87" s="268"/>
    </row>
    <row r="88" spans="1:6" ht="12.75">
      <c r="A88" s="285"/>
      <c r="B88" s="125" t="s">
        <v>25</v>
      </c>
      <c r="C88" s="126" t="s">
        <v>18</v>
      </c>
      <c r="D88" s="127">
        <v>0</v>
      </c>
      <c r="E88" s="127">
        <v>0</v>
      </c>
      <c r="F88" s="74"/>
    </row>
    <row r="89" spans="1:6" ht="12.75">
      <c r="A89" s="285"/>
      <c r="B89" s="128" t="s">
        <v>26</v>
      </c>
      <c r="C89" s="57" t="s">
        <v>18</v>
      </c>
      <c r="D89" s="52"/>
      <c r="E89" s="52"/>
      <c r="F89" s="67"/>
    </row>
    <row r="90" spans="1:6" ht="12.75">
      <c r="A90" s="285"/>
      <c r="B90" s="128" t="s">
        <v>20</v>
      </c>
      <c r="C90" s="57" t="s">
        <v>18</v>
      </c>
      <c r="D90" s="52">
        <v>29037.9</v>
      </c>
      <c r="E90" s="161">
        <v>47405</v>
      </c>
      <c r="F90" s="74">
        <f>E90/D90</f>
        <v>1.63252163551772</v>
      </c>
    </row>
    <row r="91" spans="1:6" ht="25.5" customHeight="1">
      <c r="A91" s="285"/>
      <c r="B91" s="128" t="s">
        <v>27</v>
      </c>
      <c r="C91" s="57" t="s">
        <v>18</v>
      </c>
      <c r="D91" s="161">
        <v>111495</v>
      </c>
      <c r="E91" s="161">
        <v>16755</v>
      </c>
      <c r="F91" s="74">
        <f>E91/D91</f>
        <v>0.15027579712094713</v>
      </c>
    </row>
    <row r="92" spans="1:6" ht="12.75">
      <c r="A92" s="285"/>
      <c r="B92" s="128" t="s">
        <v>19</v>
      </c>
      <c r="C92" s="57" t="s">
        <v>18</v>
      </c>
      <c r="D92" s="207"/>
      <c r="E92" s="52"/>
      <c r="F92" s="74"/>
    </row>
    <row r="93" spans="1:6" ht="37.5" customHeight="1">
      <c r="A93" s="285"/>
      <c r="B93" s="128" t="s">
        <v>28</v>
      </c>
      <c r="C93" s="57" t="s">
        <v>18</v>
      </c>
      <c r="D93" s="161">
        <v>22652.3</v>
      </c>
      <c r="E93" s="161">
        <v>8570</v>
      </c>
      <c r="F93" s="74">
        <f>E93/D93</f>
        <v>0.3783280285004172</v>
      </c>
    </row>
    <row r="94" spans="1:6" ht="12.75">
      <c r="A94" s="285"/>
      <c r="B94" s="128" t="s">
        <v>29</v>
      </c>
      <c r="C94" s="57" t="s">
        <v>18</v>
      </c>
      <c r="D94" s="207"/>
      <c r="E94" s="52"/>
      <c r="F94" s="74"/>
    </row>
    <row r="95" spans="1:6" ht="12.75">
      <c r="A95" s="285"/>
      <c r="B95" s="80" t="s">
        <v>24</v>
      </c>
      <c r="C95" s="57" t="s">
        <v>18</v>
      </c>
      <c r="D95" s="121">
        <v>8464</v>
      </c>
      <c r="E95" s="121">
        <v>94999</v>
      </c>
      <c r="F95" s="74">
        <f>E95/D95</f>
        <v>11.223889413988658</v>
      </c>
    </row>
    <row r="96" spans="1:6" ht="12.75">
      <c r="A96" s="285"/>
      <c r="B96" s="80" t="s">
        <v>30</v>
      </c>
      <c r="C96" s="57" t="s">
        <v>18</v>
      </c>
      <c r="D96" s="207"/>
      <c r="E96" s="52"/>
      <c r="F96" s="74"/>
    </row>
    <row r="97" spans="1:6" ht="25.5">
      <c r="A97" s="285"/>
      <c r="B97" s="80" t="s">
        <v>31</v>
      </c>
      <c r="C97" s="57" t="s">
        <v>18</v>
      </c>
      <c r="D97" s="207"/>
      <c r="E97" s="52"/>
      <c r="F97" s="74"/>
    </row>
    <row r="98" spans="1:6" ht="25.5">
      <c r="A98" s="285"/>
      <c r="B98" s="80" t="s">
        <v>32</v>
      </c>
      <c r="C98" s="57" t="s">
        <v>18</v>
      </c>
      <c r="D98" s="207"/>
      <c r="E98" s="52"/>
      <c r="F98" s="67"/>
    </row>
    <row r="99" spans="1:6" ht="24" customHeight="1">
      <c r="A99" s="285" t="s">
        <v>53</v>
      </c>
      <c r="B99" s="61" t="s">
        <v>147</v>
      </c>
      <c r="C99" s="57" t="s">
        <v>18</v>
      </c>
      <c r="D99" s="121">
        <f>D101+D102+D103+D104+D105</f>
        <v>161077</v>
      </c>
      <c r="E99" s="121">
        <v>143331</v>
      </c>
      <c r="F99" s="67">
        <f>E99/D99</f>
        <v>0.889829087951725</v>
      </c>
    </row>
    <row r="100" spans="1:6" ht="12.75">
      <c r="A100" s="285"/>
      <c r="B100" s="267" t="s">
        <v>84</v>
      </c>
      <c r="C100" s="267"/>
      <c r="D100" s="267"/>
      <c r="E100" s="267"/>
      <c r="F100" s="268"/>
    </row>
    <row r="101" spans="1:6" ht="12.75">
      <c r="A101" s="285"/>
      <c r="B101" s="61" t="s">
        <v>113</v>
      </c>
      <c r="C101" s="57" t="s">
        <v>18</v>
      </c>
      <c r="D101" s="52">
        <v>2405</v>
      </c>
      <c r="E101" s="52">
        <v>89175</v>
      </c>
      <c r="F101" s="67">
        <f>E101/D101</f>
        <v>37.07900207900208</v>
      </c>
    </row>
    <row r="102" spans="1:10" ht="12" customHeight="1">
      <c r="A102" s="285"/>
      <c r="B102" s="61" t="s">
        <v>114</v>
      </c>
      <c r="C102" s="57" t="s">
        <v>18</v>
      </c>
      <c r="D102" s="52">
        <v>4964</v>
      </c>
      <c r="E102" s="52">
        <v>4849</v>
      </c>
      <c r="F102" s="67">
        <f>E102/D102</f>
        <v>0.9768331990330379</v>
      </c>
      <c r="J102" s="8"/>
    </row>
    <row r="103" spans="1:6" ht="12" customHeight="1">
      <c r="A103" s="285"/>
      <c r="B103" s="61" t="s">
        <v>115</v>
      </c>
      <c r="C103" s="57" t="s">
        <v>18</v>
      </c>
      <c r="D103" s="52"/>
      <c r="E103" s="52"/>
      <c r="F103" s="67"/>
    </row>
    <row r="104" spans="1:6" ht="11.25" customHeight="1">
      <c r="A104" s="285"/>
      <c r="B104" s="61" t="s">
        <v>145</v>
      </c>
      <c r="C104" s="57" t="s">
        <v>18</v>
      </c>
      <c r="D104" s="52">
        <v>127960</v>
      </c>
      <c r="E104" s="52">
        <v>47059</v>
      </c>
      <c r="F104" s="67">
        <f>E104/D104</f>
        <v>0.3677633635511097</v>
      </c>
    </row>
    <row r="105" spans="1:6" ht="12" customHeight="1">
      <c r="A105" s="285"/>
      <c r="B105" s="61" t="s">
        <v>116</v>
      </c>
      <c r="C105" s="57" t="s">
        <v>18</v>
      </c>
      <c r="D105" s="52">
        <v>25748</v>
      </c>
      <c r="E105" s="52">
        <v>2248</v>
      </c>
      <c r="F105" s="67">
        <f>E105/D105</f>
        <v>0.0873077520584123</v>
      </c>
    </row>
    <row r="106" spans="1:6" ht="12" customHeight="1">
      <c r="A106" s="124" t="s">
        <v>67</v>
      </c>
      <c r="B106" s="61" t="s">
        <v>112</v>
      </c>
      <c r="C106" s="57" t="s">
        <v>18</v>
      </c>
      <c r="D106" s="207"/>
      <c r="E106" s="52"/>
      <c r="F106" s="67"/>
    </row>
    <row r="107" spans="1:6" ht="15.75">
      <c r="A107" s="124" t="s">
        <v>110</v>
      </c>
      <c r="B107" s="56" t="s">
        <v>39</v>
      </c>
      <c r="C107" s="52" t="s">
        <v>231</v>
      </c>
      <c r="D107" s="207"/>
      <c r="E107" s="52"/>
      <c r="F107" s="67"/>
    </row>
    <row r="108" spans="1:6" ht="13.5" customHeight="1" thickBot="1">
      <c r="A108" s="148" t="s">
        <v>141</v>
      </c>
      <c r="B108" s="87" t="s">
        <v>40</v>
      </c>
      <c r="C108" s="88" t="s">
        <v>144</v>
      </c>
      <c r="D108" s="262">
        <v>19</v>
      </c>
      <c r="E108" s="88">
        <v>19</v>
      </c>
      <c r="F108" s="71">
        <f>E108/D108</f>
        <v>1</v>
      </c>
    </row>
    <row r="109" spans="1:6" ht="15.75" customHeight="1" thickBot="1">
      <c r="A109" s="270" t="s">
        <v>232</v>
      </c>
      <c r="B109" s="271"/>
      <c r="C109" s="271"/>
      <c r="D109" s="271"/>
      <c r="E109" s="271"/>
      <c r="F109" s="310"/>
    </row>
    <row r="110" spans="1:6" ht="32.25" customHeight="1">
      <c r="A110" s="311" t="s">
        <v>169</v>
      </c>
      <c r="B110" s="138" t="s">
        <v>158</v>
      </c>
      <c r="C110" s="59" t="s">
        <v>18</v>
      </c>
      <c r="D110" s="57">
        <v>208508</v>
      </c>
      <c r="E110" s="251">
        <v>429621</v>
      </c>
      <c r="F110" s="78">
        <f>E110/D110</f>
        <v>2.060453315939916</v>
      </c>
    </row>
    <row r="111" spans="1:6" ht="12.75">
      <c r="A111" s="308"/>
      <c r="B111" s="313" t="s">
        <v>142</v>
      </c>
      <c r="C111" s="314"/>
      <c r="D111" s="314"/>
      <c r="E111" s="314"/>
      <c r="F111" s="315"/>
    </row>
    <row r="112" spans="1:6" ht="12.75">
      <c r="A112" s="308"/>
      <c r="B112" s="61" t="s">
        <v>20</v>
      </c>
      <c r="C112" s="57" t="s">
        <v>18</v>
      </c>
      <c r="D112" s="57" t="s">
        <v>192</v>
      </c>
      <c r="E112" s="57"/>
      <c r="F112" s="67"/>
    </row>
    <row r="113" spans="1:6" ht="12.75">
      <c r="A113" s="308"/>
      <c r="B113" s="61" t="s">
        <v>21</v>
      </c>
      <c r="C113" s="57" t="s">
        <v>18</v>
      </c>
      <c r="D113" s="57" t="s">
        <v>192</v>
      </c>
      <c r="E113" s="57"/>
      <c r="F113" s="67"/>
    </row>
    <row r="114" spans="1:6" ht="12.75">
      <c r="A114" s="312"/>
      <c r="B114" s="61" t="s">
        <v>19</v>
      </c>
      <c r="C114" s="57" t="s">
        <v>18</v>
      </c>
      <c r="D114" s="57" t="s">
        <v>192</v>
      </c>
      <c r="E114" s="57"/>
      <c r="F114" s="67"/>
    </row>
    <row r="115" spans="1:6" ht="12.75">
      <c r="A115" s="307" t="s">
        <v>170</v>
      </c>
      <c r="B115" s="304" t="s">
        <v>78</v>
      </c>
      <c r="C115" s="305"/>
      <c r="D115" s="305"/>
      <c r="E115" s="305"/>
      <c r="F115" s="306"/>
    </row>
    <row r="116" spans="1:6" ht="12.75">
      <c r="A116" s="308"/>
      <c r="B116" s="61" t="s">
        <v>160</v>
      </c>
      <c r="C116" s="57" t="s">
        <v>79</v>
      </c>
      <c r="D116" s="57"/>
      <c r="E116" s="52"/>
      <c r="F116" s="71"/>
    </row>
    <row r="117" spans="1:6" ht="12.75">
      <c r="A117" s="308"/>
      <c r="B117" s="61" t="s">
        <v>159</v>
      </c>
      <c r="C117" s="57" t="s">
        <v>79</v>
      </c>
      <c r="D117" s="57"/>
      <c r="E117" s="52"/>
      <c r="F117" s="67"/>
    </row>
    <row r="118" spans="1:6" ht="12.75" customHeight="1" thickBot="1">
      <c r="A118" s="309"/>
      <c r="B118" s="150" t="s">
        <v>181</v>
      </c>
      <c r="C118" s="142" t="s">
        <v>79</v>
      </c>
      <c r="D118" s="53"/>
      <c r="E118" s="53"/>
      <c r="F118" s="75"/>
    </row>
    <row r="119" spans="1:6" ht="16.5" thickBot="1">
      <c r="A119" s="296" t="s">
        <v>225</v>
      </c>
      <c r="B119" s="297"/>
      <c r="C119" s="297"/>
      <c r="D119" s="297"/>
      <c r="E119" s="297"/>
      <c r="F119" s="298"/>
    </row>
    <row r="120" spans="1:6" ht="15" customHeight="1">
      <c r="A120" s="295" t="s">
        <v>68</v>
      </c>
      <c r="B120" s="58" t="s">
        <v>167</v>
      </c>
      <c r="C120" s="59" t="s">
        <v>18</v>
      </c>
      <c r="D120" s="211">
        <f>D122+D130+D136</f>
        <v>42948.54387</v>
      </c>
      <c r="E120" s="211">
        <f>E122+E130+E136</f>
        <v>35165.40202</v>
      </c>
      <c r="F120" s="171">
        <f>E120/D120</f>
        <v>0.818779843303684</v>
      </c>
    </row>
    <row r="121" spans="1:6" ht="12.75">
      <c r="A121" s="285"/>
      <c r="B121" s="267" t="s">
        <v>84</v>
      </c>
      <c r="C121" s="267"/>
      <c r="D121" s="267"/>
      <c r="E121" s="267"/>
      <c r="F121" s="268"/>
    </row>
    <row r="122" spans="1:6" ht="12.75">
      <c r="A122" s="285"/>
      <c r="B122" s="60" t="s">
        <v>151</v>
      </c>
      <c r="C122" s="57" t="s">
        <v>18</v>
      </c>
      <c r="D122" s="212">
        <f>SUM(D124:D129)</f>
        <v>14264.216120000001</v>
      </c>
      <c r="E122" s="212">
        <f>SUM(E124:E129)</f>
        <v>12780.84563</v>
      </c>
      <c r="F122" s="64">
        <f aca="true" t="shared" si="1" ref="F122:F148">E122/D122</f>
        <v>0.8960075704461493</v>
      </c>
    </row>
    <row r="123" spans="1:6" ht="12.75">
      <c r="A123" s="285"/>
      <c r="B123" s="61" t="s">
        <v>84</v>
      </c>
      <c r="C123" s="57"/>
      <c r="D123" s="207"/>
      <c r="E123" s="52"/>
      <c r="F123" s="67"/>
    </row>
    <row r="124" spans="1:6" ht="12.75">
      <c r="A124" s="285"/>
      <c r="B124" s="61" t="s">
        <v>166</v>
      </c>
      <c r="C124" s="57" t="s">
        <v>18</v>
      </c>
      <c r="D124" s="216">
        <v>10960.648130000001</v>
      </c>
      <c r="E124" s="213">
        <v>9102.62896</v>
      </c>
      <c r="F124" s="67">
        <f t="shared" si="1"/>
        <v>0.8304827280318868</v>
      </c>
    </row>
    <row r="125" spans="1:6" ht="24" customHeight="1">
      <c r="A125" s="285"/>
      <c r="B125" s="61" t="s">
        <v>195</v>
      </c>
      <c r="C125" s="57" t="s">
        <v>18</v>
      </c>
      <c r="D125" s="216">
        <v>920.0902799999999</v>
      </c>
      <c r="E125" s="213">
        <v>843.58507</v>
      </c>
      <c r="F125" s="67">
        <f>E125/D125</f>
        <v>0.9168503225574778</v>
      </c>
    </row>
    <row r="126" spans="1:6" ht="12.75" customHeight="1">
      <c r="A126" s="285"/>
      <c r="B126" s="61" t="s">
        <v>286</v>
      </c>
      <c r="C126" s="57" t="s">
        <v>18</v>
      </c>
      <c r="D126" s="216">
        <v>152.41899999999998</v>
      </c>
      <c r="E126" s="213">
        <v>105.08016</v>
      </c>
      <c r="F126" s="67">
        <f>E126/D126</f>
        <v>0.6894164113397937</v>
      </c>
    </row>
    <row r="127" spans="1:6" ht="12.75">
      <c r="A127" s="285"/>
      <c r="B127" s="61" t="s">
        <v>22</v>
      </c>
      <c r="C127" s="57" t="s">
        <v>18</v>
      </c>
      <c r="D127" s="216">
        <v>2231.0587100000002</v>
      </c>
      <c r="E127" s="213">
        <v>2729.55144</v>
      </c>
      <c r="F127" s="67">
        <f t="shared" si="1"/>
        <v>1.2234332641116379</v>
      </c>
    </row>
    <row r="128" spans="1:6" ht="11.25" customHeight="1">
      <c r="A128" s="285"/>
      <c r="B128" s="61" t="s">
        <v>152</v>
      </c>
      <c r="C128" s="57" t="s">
        <v>18</v>
      </c>
      <c r="D128" s="216"/>
      <c r="E128" s="213"/>
      <c r="F128" s="67"/>
    </row>
    <row r="129" spans="1:6" ht="27" customHeight="1">
      <c r="A129" s="285"/>
      <c r="B129" s="61" t="s">
        <v>168</v>
      </c>
      <c r="C129" s="57" t="s">
        <v>18</v>
      </c>
      <c r="D129" s="216"/>
      <c r="E129" s="213"/>
      <c r="F129" s="67"/>
    </row>
    <row r="130" spans="1:6" ht="15" customHeight="1">
      <c r="A130" s="285"/>
      <c r="B130" s="60" t="s">
        <v>153</v>
      </c>
      <c r="C130" s="57" t="s">
        <v>18</v>
      </c>
      <c r="D130" s="212">
        <f>D131+D132+D133+D134+D135</f>
        <v>2860.0803499999997</v>
      </c>
      <c r="E130" s="212">
        <f>E131+E132+E133+E134+E135</f>
        <v>1360.4823700000002</v>
      </c>
      <c r="F130" s="64">
        <f t="shared" si="1"/>
        <v>0.47567977242317694</v>
      </c>
    </row>
    <row r="131" spans="1:6" ht="27" customHeight="1">
      <c r="A131" s="285"/>
      <c r="B131" s="61" t="s">
        <v>149</v>
      </c>
      <c r="C131" s="57" t="s">
        <v>18</v>
      </c>
      <c r="D131" s="213">
        <v>1091.01911</v>
      </c>
      <c r="E131" s="213">
        <v>744.8824300000001</v>
      </c>
      <c r="F131" s="67">
        <f t="shared" si="1"/>
        <v>0.6827400392647569</v>
      </c>
    </row>
    <row r="132" spans="1:6" ht="27" customHeight="1">
      <c r="A132" s="285"/>
      <c r="B132" s="62" t="s">
        <v>88</v>
      </c>
      <c r="C132" s="57" t="s">
        <v>18</v>
      </c>
      <c r="D132" s="213">
        <v>0</v>
      </c>
      <c r="E132" s="213">
        <v>0.70958</v>
      </c>
      <c r="F132" s="67">
        <v>0</v>
      </c>
    </row>
    <row r="133" spans="1:6" ht="18" customHeight="1">
      <c r="A133" s="285"/>
      <c r="B133" s="63" t="s">
        <v>69</v>
      </c>
      <c r="C133" s="57" t="s">
        <v>18</v>
      </c>
      <c r="D133" s="213">
        <v>1300.84205</v>
      </c>
      <c r="E133" s="213">
        <v>557.39747</v>
      </c>
      <c r="F133" s="67">
        <f t="shared" si="1"/>
        <v>0.42848973862737605</v>
      </c>
    </row>
    <row r="134" spans="1:6" ht="15.75" customHeight="1">
      <c r="A134" s="285"/>
      <c r="B134" s="56" t="s">
        <v>155</v>
      </c>
      <c r="C134" s="57" t="s">
        <v>18</v>
      </c>
      <c r="D134" s="213">
        <v>420.56859</v>
      </c>
      <c r="E134" s="213">
        <v>23.38343</v>
      </c>
      <c r="F134" s="67">
        <v>0</v>
      </c>
    </row>
    <row r="135" spans="1:6" ht="12.75">
      <c r="A135" s="285"/>
      <c r="B135" s="62" t="s">
        <v>70</v>
      </c>
      <c r="C135" s="57" t="s">
        <v>18</v>
      </c>
      <c r="D135" s="213">
        <v>47.6506</v>
      </c>
      <c r="E135" s="213">
        <v>34.10946</v>
      </c>
      <c r="F135" s="67">
        <f t="shared" si="1"/>
        <v>0.7158243547825212</v>
      </c>
    </row>
    <row r="136" spans="1:6" ht="28.5" customHeight="1">
      <c r="A136" s="285"/>
      <c r="B136" s="108" t="s">
        <v>157</v>
      </c>
      <c r="C136" s="109" t="s">
        <v>18</v>
      </c>
      <c r="D136" s="212">
        <v>25824.2474</v>
      </c>
      <c r="E136" s="212">
        <v>21024.07402</v>
      </c>
      <c r="F136" s="64">
        <f>E136/D136</f>
        <v>0.8141214609026709</v>
      </c>
    </row>
    <row r="137" spans="1:6" ht="16.5" customHeight="1">
      <c r="A137" s="285" t="s">
        <v>77</v>
      </c>
      <c r="B137" s="65" t="s">
        <v>94</v>
      </c>
      <c r="C137" s="57" t="s">
        <v>18</v>
      </c>
      <c r="D137" s="212">
        <f>SUM(D138:D151)</f>
        <v>39336.08713</v>
      </c>
      <c r="E137" s="212">
        <f>SUM(E138:E151)</f>
        <v>33783.769779999995</v>
      </c>
      <c r="F137" s="64">
        <f>E137/D137</f>
        <v>0.8588492716204739</v>
      </c>
    </row>
    <row r="138" spans="1:6" ht="15" customHeight="1">
      <c r="A138" s="285"/>
      <c r="B138" s="61" t="s">
        <v>23</v>
      </c>
      <c r="C138" s="57" t="s">
        <v>18</v>
      </c>
      <c r="D138" s="213">
        <v>10025.145910000001</v>
      </c>
      <c r="E138" s="213">
        <v>9461.969</v>
      </c>
      <c r="F138" s="67">
        <f t="shared" si="1"/>
        <v>0.9438235697459288</v>
      </c>
    </row>
    <row r="139" spans="1:6" ht="14.25" customHeight="1">
      <c r="A139" s="285"/>
      <c r="B139" s="66" t="s">
        <v>123</v>
      </c>
      <c r="C139" s="57" t="s">
        <v>18</v>
      </c>
      <c r="D139" s="213">
        <v>181.56452000000002</v>
      </c>
      <c r="E139" s="213">
        <v>162.8715</v>
      </c>
      <c r="F139" s="67">
        <f t="shared" si="1"/>
        <v>0.8970447530167237</v>
      </c>
    </row>
    <row r="140" spans="1:6" ht="25.5" customHeight="1">
      <c r="A140" s="285"/>
      <c r="B140" s="62" t="s">
        <v>124</v>
      </c>
      <c r="C140" s="57" t="s">
        <v>18</v>
      </c>
      <c r="D140" s="213">
        <v>188.75</v>
      </c>
      <c r="E140" s="213">
        <v>50</v>
      </c>
      <c r="F140" s="67">
        <f t="shared" si="1"/>
        <v>0.26490066225165565</v>
      </c>
    </row>
    <row r="141" spans="1:6" ht="12" customHeight="1">
      <c r="A141" s="285"/>
      <c r="B141" s="66" t="s">
        <v>125</v>
      </c>
      <c r="C141" s="57" t="s">
        <v>18</v>
      </c>
      <c r="D141" s="213">
        <v>4003.18153</v>
      </c>
      <c r="E141" s="213">
        <v>2508.013</v>
      </c>
      <c r="F141" s="67">
        <f t="shared" si="1"/>
        <v>0.6265049389354073</v>
      </c>
    </row>
    <row r="142" spans="1:6" ht="12" customHeight="1">
      <c r="A142" s="285"/>
      <c r="B142" s="66" t="s">
        <v>126</v>
      </c>
      <c r="C142" s="57" t="s">
        <v>18</v>
      </c>
      <c r="D142" s="213">
        <v>5839.534020000001</v>
      </c>
      <c r="E142" s="213">
        <v>6648.231739999999</v>
      </c>
      <c r="F142" s="67">
        <f t="shared" si="1"/>
        <v>1.1384866869908223</v>
      </c>
    </row>
    <row r="143" spans="1:6" ht="12.75" hidden="1">
      <c r="A143" s="285"/>
      <c r="B143" s="66" t="s">
        <v>150</v>
      </c>
      <c r="C143" s="57" t="s">
        <v>18</v>
      </c>
      <c r="D143" s="213"/>
      <c r="E143" s="213"/>
      <c r="F143" s="67"/>
    </row>
    <row r="144" spans="1:6" ht="13.5" customHeight="1">
      <c r="A144" s="285"/>
      <c r="B144" s="66" t="s">
        <v>127</v>
      </c>
      <c r="C144" s="57" t="s">
        <v>18</v>
      </c>
      <c r="D144" s="213">
        <v>450.69699</v>
      </c>
      <c r="E144" s="213">
        <v>535.81254</v>
      </c>
      <c r="F144" s="67">
        <f t="shared" si="1"/>
        <v>1.1888531583048734</v>
      </c>
    </row>
    <row r="145" spans="1:6" ht="12.75" customHeight="1">
      <c r="A145" s="285"/>
      <c r="B145" s="68" t="s">
        <v>182</v>
      </c>
      <c r="C145" s="57" t="s">
        <v>18</v>
      </c>
      <c r="D145" s="213">
        <v>15195.887000000002</v>
      </c>
      <c r="E145" s="213">
        <v>12954.992</v>
      </c>
      <c r="F145" s="67">
        <f t="shared" si="1"/>
        <v>0.8525327939066668</v>
      </c>
    </row>
    <row r="146" spans="1:6" ht="12.75" customHeight="1" hidden="1">
      <c r="A146" s="285"/>
      <c r="B146" s="62" t="s">
        <v>183</v>
      </c>
      <c r="C146" s="57" t="s">
        <v>18</v>
      </c>
      <c r="D146" s="213"/>
      <c r="E146" s="213"/>
      <c r="F146" s="67"/>
    </row>
    <row r="147" spans="1:6" ht="12.75" customHeight="1">
      <c r="A147" s="285"/>
      <c r="B147" s="62" t="s">
        <v>128</v>
      </c>
      <c r="C147" s="57" t="s">
        <v>18</v>
      </c>
      <c r="D147" s="213">
        <v>878.688</v>
      </c>
      <c r="E147" s="213">
        <v>911.88</v>
      </c>
      <c r="F147" s="67">
        <f t="shared" si="1"/>
        <v>1.0377745001638807</v>
      </c>
    </row>
    <row r="148" spans="1:6" ht="12.75" customHeight="1">
      <c r="A148" s="285"/>
      <c r="B148" s="62" t="s">
        <v>184</v>
      </c>
      <c r="C148" s="57" t="s">
        <v>18</v>
      </c>
      <c r="D148" s="213">
        <v>2572.6391599999997</v>
      </c>
      <c r="E148" s="213">
        <v>550</v>
      </c>
      <c r="F148" s="67">
        <f t="shared" si="1"/>
        <v>0.21378824071075714</v>
      </c>
    </row>
    <row r="149" spans="1:6" ht="13.5" customHeight="1" hidden="1">
      <c r="A149" s="285"/>
      <c r="B149" s="62" t="s">
        <v>188</v>
      </c>
      <c r="C149" s="57" t="s">
        <v>18</v>
      </c>
      <c r="D149" s="258"/>
      <c r="E149" s="52"/>
      <c r="F149" s="170"/>
    </row>
    <row r="150" spans="1:6" ht="13.5" customHeight="1" hidden="1">
      <c r="A150" s="285"/>
      <c r="B150" s="62" t="s">
        <v>185</v>
      </c>
      <c r="C150" s="57" t="s">
        <v>18</v>
      </c>
      <c r="D150" s="258"/>
      <c r="E150" s="52"/>
      <c r="F150" s="170"/>
    </row>
    <row r="151" spans="1:6" ht="26.25" customHeight="1" hidden="1">
      <c r="A151" s="285"/>
      <c r="B151" s="63" t="s">
        <v>186</v>
      </c>
      <c r="C151" s="57" t="s">
        <v>18</v>
      </c>
      <c r="D151" s="257"/>
      <c r="E151" s="57"/>
      <c r="F151" s="67"/>
    </row>
    <row r="152" spans="1:6" ht="26.25" customHeight="1">
      <c r="A152" s="124" t="s">
        <v>171</v>
      </c>
      <c r="B152" s="61" t="s">
        <v>96</v>
      </c>
      <c r="C152" s="57" t="s">
        <v>143</v>
      </c>
      <c r="D152" s="172">
        <v>6539.0597868453115</v>
      </c>
      <c r="E152" s="172">
        <f>E120/E9*1000</f>
        <v>5548.3436446828655</v>
      </c>
      <c r="F152" s="74">
        <f>E152/D152</f>
        <v>0.8484925701160465</v>
      </c>
    </row>
    <row r="153" spans="1:6" ht="27.75" customHeight="1" thickBot="1">
      <c r="A153" s="140" t="s">
        <v>172</v>
      </c>
      <c r="B153" s="150" t="s">
        <v>95</v>
      </c>
      <c r="C153" s="142" t="s">
        <v>143</v>
      </c>
      <c r="D153" s="173">
        <v>5989.051024665042</v>
      </c>
      <c r="E153" s="173">
        <f>E137/E9*1000</f>
        <v>5330.351811296939</v>
      </c>
      <c r="F153" s="75">
        <f>E153/D153</f>
        <v>0.8900160959298317</v>
      </c>
    </row>
    <row r="154" spans="1:6" ht="31.5" customHeight="1" thickBot="1">
      <c r="A154" s="322" t="s">
        <v>193</v>
      </c>
      <c r="B154" s="323"/>
      <c r="C154" s="323"/>
      <c r="D154" s="323"/>
      <c r="E154" s="323"/>
      <c r="F154" s="324"/>
    </row>
    <row r="155" spans="1:6" ht="39" customHeight="1" thickBot="1">
      <c r="A155" s="149" t="s">
        <v>71</v>
      </c>
      <c r="B155" s="151" t="s">
        <v>196</v>
      </c>
      <c r="C155" s="152" t="s">
        <v>34</v>
      </c>
      <c r="D155" s="215">
        <v>18.06</v>
      </c>
      <c r="E155" s="215">
        <v>13.54</v>
      </c>
      <c r="F155" s="74">
        <f>E155/D155</f>
        <v>0.7497231450719822</v>
      </c>
    </row>
    <row r="156" spans="1:6" ht="21" customHeight="1" thickBot="1">
      <c r="A156" s="317" t="s">
        <v>148</v>
      </c>
      <c r="B156" s="318"/>
      <c r="C156" s="318"/>
      <c r="D156" s="318"/>
      <c r="E156" s="318"/>
      <c r="F156" s="319"/>
    </row>
    <row r="157" spans="1:6" ht="25.5">
      <c r="A157" s="252" t="s">
        <v>72</v>
      </c>
      <c r="B157" s="253" t="s">
        <v>161</v>
      </c>
      <c r="C157" s="139" t="s">
        <v>35</v>
      </c>
      <c r="D157" s="263" t="s">
        <v>368</v>
      </c>
      <c r="E157" s="263" t="s">
        <v>349</v>
      </c>
      <c r="F157" s="78">
        <f>4/1</f>
        <v>4</v>
      </c>
    </row>
    <row r="158" spans="1:6" ht="15.75" customHeight="1">
      <c r="A158" s="237"/>
      <c r="B158" s="154" t="s">
        <v>162</v>
      </c>
      <c r="C158" s="52" t="s">
        <v>35</v>
      </c>
      <c r="D158" s="264" t="s">
        <v>194</v>
      </c>
      <c r="E158" s="264" t="s">
        <v>194</v>
      </c>
      <c r="F158" s="67"/>
    </row>
    <row r="159" spans="1:6" ht="15" customHeight="1">
      <c r="A159" s="238" t="s">
        <v>173</v>
      </c>
      <c r="B159" s="154" t="s">
        <v>36</v>
      </c>
      <c r="C159" s="52" t="s">
        <v>37</v>
      </c>
      <c r="D159" s="52">
        <v>2</v>
      </c>
      <c r="E159" s="52">
        <v>4</v>
      </c>
      <c r="F159" s="67">
        <f>E159/D159</f>
        <v>2</v>
      </c>
    </row>
    <row r="160" spans="1:6" ht="16.5" customHeight="1">
      <c r="A160" s="238" t="s">
        <v>174</v>
      </c>
      <c r="B160" s="154" t="s">
        <v>38</v>
      </c>
      <c r="C160" s="52" t="s">
        <v>33</v>
      </c>
      <c r="D160" s="52">
        <v>0.03</v>
      </c>
      <c r="E160" s="266">
        <f>18/E9*100</f>
        <v>0.2840012622278321</v>
      </c>
      <c r="F160" s="67">
        <f>E160/D160</f>
        <v>9.466708740927738</v>
      </c>
    </row>
    <row r="161" spans="1:6" ht="25.5">
      <c r="A161" s="155" t="s">
        <v>175</v>
      </c>
      <c r="B161" s="156" t="s">
        <v>97</v>
      </c>
      <c r="C161" s="52" t="s">
        <v>33</v>
      </c>
      <c r="D161" s="52">
        <v>14.8</v>
      </c>
      <c r="E161" s="52">
        <v>19.7</v>
      </c>
      <c r="F161" s="67">
        <f>E161/D161</f>
        <v>1.331081081081081</v>
      </c>
    </row>
    <row r="162" spans="1:6" ht="26.25" customHeight="1">
      <c r="A162" s="155" t="s">
        <v>176</v>
      </c>
      <c r="B162" s="156" t="s">
        <v>98</v>
      </c>
      <c r="C162" s="52" t="s">
        <v>33</v>
      </c>
      <c r="D162" s="52">
        <v>94.2</v>
      </c>
      <c r="E162" s="52">
        <v>93.2</v>
      </c>
      <c r="F162" s="67">
        <f>E162/D162</f>
        <v>0.9893842887473461</v>
      </c>
    </row>
    <row r="163" spans="1:6" ht="39.75" customHeight="1">
      <c r="A163" s="320" t="s">
        <v>177</v>
      </c>
      <c r="B163" s="157" t="s">
        <v>163</v>
      </c>
      <c r="C163" s="52" t="s">
        <v>33</v>
      </c>
      <c r="D163" s="52">
        <v>76.3</v>
      </c>
      <c r="E163" s="52">
        <v>78.2</v>
      </c>
      <c r="F163" s="67">
        <f>E163/D163</f>
        <v>1.0249017038007864</v>
      </c>
    </row>
    <row r="164" spans="1:6" ht="16.5" customHeight="1">
      <c r="A164" s="321"/>
      <c r="B164" s="316" t="s">
        <v>84</v>
      </c>
      <c r="C164" s="267"/>
      <c r="D164" s="267"/>
      <c r="E164" s="267"/>
      <c r="F164" s="268"/>
    </row>
    <row r="165" spans="1:6" ht="13.5" customHeight="1">
      <c r="A165" s="321"/>
      <c r="B165" s="157" t="s">
        <v>41</v>
      </c>
      <c r="C165" s="52" t="s">
        <v>33</v>
      </c>
      <c r="D165" s="52">
        <v>100</v>
      </c>
      <c r="E165" s="52">
        <v>100</v>
      </c>
      <c r="F165" s="67">
        <f>E165/D165</f>
        <v>1</v>
      </c>
    </row>
    <row r="166" spans="1:6" ht="12.75" customHeight="1">
      <c r="A166" s="321"/>
      <c r="B166" s="157" t="s">
        <v>42</v>
      </c>
      <c r="C166" s="52" t="s">
        <v>33</v>
      </c>
      <c r="D166" s="52">
        <v>87.3</v>
      </c>
      <c r="E166" s="52">
        <v>88.2</v>
      </c>
      <c r="F166" s="67">
        <f>E166/D166</f>
        <v>1.0103092783505154</v>
      </c>
    </row>
    <row r="167" spans="1:6" ht="12" customHeight="1">
      <c r="A167" s="321"/>
      <c r="B167" s="157" t="s">
        <v>43</v>
      </c>
      <c r="C167" s="52" t="s">
        <v>33</v>
      </c>
      <c r="D167" s="52">
        <v>62.3</v>
      </c>
      <c r="E167" s="52">
        <v>64.8</v>
      </c>
      <c r="F167" s="67">
        <f>E167/D167</f>
        <v>1.0401284109149278</v>
      </c>
    </row>
    <row r="168" spans="1:6" ht="11.25" customHeight="1">
      <c r="A168" s="321"/>
      <c r="B168" s="157" t="s">
        <v>44</v>
      </c>
      <c r="C168" s="52" t="s">
        <v>33</v>
      </c>
      <c r="D168" s="52">
        <v>53.8</v>
      </c>
      <c r="E168" s="52">
        <v>57.1</v>
      </c>
      <c r="F168" s="67">
        <f>E168/D168</f>
        <v>1.0613382899628254</v>
      </c>
    </row>
    <row r="169" spans="1:6" ht="15" customHeight="1">
      <c r="A169" s="238" t="s">
        <v>178</v>
      </c>
      <c r="B169" s="153" t="s">
        <v>99</v>
      </c>
      <c r="C169" s="127" t="s">
        <v>3</v>
      </c>
      <c r="D169" s="264" t="s">
        <v>351</v>
      </c>
      <c r="E169" s="264" t="s">
        <v>194</v>
      </c>
      <c r="F169" s="67"/>
    </row>
    <row r="170" spans="1:6" ht="27.75" customHeight="1">
      <c r="A170" s="238" t="s">
        <v>179</v>
      </c>
      <c r="B170" s="157" t="s">
        <v>100</v>
      </c>
      <c r="C170" s="52" t="s">
        <v>3</v>
      </c>
      <c r="D170" s="52">
        <v>0</v>
      </c>
      <c r="E170" s="52">
        <v>0</v>
      </c>
      <c r="F170" s="67"/>
    </row>
    <row r="171" spans="1:6" ht="27.75" customHeight="1">
      <c r="A171" s="238" t="s">
        <v>180</v>
      </c>
      <c r="B171" s="157" t="s">
        <v>101</v>
      </c>
      <c r="C171" s="52" t="s">
        <v>34</v>
      </c>
      <c r="D171" s="52">
        <v>0.3</v>
      </c>
      <c r="E171" s="52">
        <v>0</v>
      </c>
      <c r="F171" s="67"/>
    </row>
    <row r="172" spans="1:6" ht="27" customHeight="1" thickBot="1">
      <c r="A172" s="239" t="s">
        <v>197</v>
      </c>
      <c r="B172" s="240" t="s">
        <v>198</v>
      </c>
      <c r="C172" s="53" t="s">
        <v>34</v>
      </c>
      <c r="D172" s="53">
        <v>0</v>
      </c>
      <c r="E172" s="53">
        <v>0</v>
      </c>
      <c r="F172" s="75"/>
    </row>
    <row r="173" spans="1:6" ht="24" customHeight="1">
      <c r="A173" s="158"/>
      <c r="B173" s="72"/>
      <c r="C173" s="159"/>
      <c r="D173" s="159"/>
      <c r="E173" s="159"/>
      <c r="F173" s="159"/>
    </row>
    <row r="174" spans="1:6" ht="12.75">
      <c r="A174" s="158"/>
      <c r="B174" s="72"/>
      <c r="C174" s="159"/>
      <c r="D174" s="159"/>
      <c r="E174" s="159"/>
      <c r="F174" s="159"/>
    </row>
    <row r="175" ht="12.75">
      <c r="A175" s="9"/>
    </row>
    <row r="181" ht="10.5" customHeight="1"/>
    <row r="182" ht="11.25" customHeight="1"/>
    <row r="183" ht="11.25" customHeight="1"/>
    <row r="184" ht="11.25" customHeight="1"/>
    <row r="185" ht="11.25" customHeight="1"/>
    <row r="188" ht="25.5" customHeight="1"/>
    <row r="189" ht="12.75" customHeight="1"/>
    <row r="280" ht="37.5" customHeight="1"/>
    <row r="291" ht="12.75" customHeight="1"/>
    <row r="292" ht="65.2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3" ht="13.5" customHeight="1"/>
    <row r="305" ht="12" customHeight="1"/>
    <row r="309" ht="13.5" customHeight="1"/>
    <row r="310" ht="64.5" customHeight="1"/>
    <row r="316" ht="13.5" customHeight="1"/>
    <row r="319" ht="14.25" customHeight="1"/>
    <row r="347" ht="12.75" customHeight="1"/>
    <row r="376" ht="13.5" customHeight="1"/>
    <row r="385" ht="39.75" customHeight="1"/>
    <row r="392" ht="13.5" customHeight="1"/>
    <row r="397" ht="14.25" customHeight="1"/>
    <row r="398" ht="24" customHeight="1"/>
  </sheetData>
  <sheetProtection/>
  <mergeCells count="43">
    <mergeCell ref="A137:A151"/>
    <mergeCell ref="B164:F164"/>
    <mergeCell ref="A156:F156"/>
    <mergeCell ref="A163:A168"/>
    <mergeCell ref="A119:F119"/>
    <mergeCell ref="A120:A136"/>
    <mergeCell ref="B121:F121"/>
    <mergeCell ref="A154:F154"/>
    <mergeCell ref="B54:F54"/>
    <mergeCell ref="B115:F115"/>
    <mergeCell ref="A115:A118"/>
    <mergeCell ref="B100:F100"/>
    <mergeCell ref="A99:A105"/>
    <mergeCell ref="A109:F109"/>
    <mergeCell ref="A110:A114"/>
    <mergeCell ref="B111:F111"/>
    <mergeCell ref="A74:A80"/>
    <mergeCell ref="B87:F87"/>
    <mergeCell ref="A81:F81"/>
    <mergeCell ref="A85:F85"/>
    <mergeCell ref="A86:A98"/>
    <mergeCell ref="A70:A73"/>
    <mergeCell ref="B71:F71"/>
    <mergeCell ref="A69:F69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B19:F19"/>
    <mergeCell ref="A1:F1"/>
    <mergeCell ref="A8:F8"/>
    <mergeCell ref="A17:F17"/>
    <mergeCell ref="A2:F2"/>
    <mergeCell ref="A4:F4"/>
    <mergeCell ref="B6:B7"/>
    <mergeCell ref="A3:F3"/>
    <mergeCell ref="F6:F7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00390625" defaultRowHeight="12.75" outlineLevelRow="1"/>
  <cols>
    <col min="1" max="1" width="50.25390625" style="40" customWidth="1"/>
    <col min="2" max="2" width="14.625" style="41" customWidth="1"/>
    <col min="3" max="3" width="18.00390625" style="42" customWidth="1"/>
    <col min="4" max="4" width="20.125" style="42" customWidth="1"/>
    <col min="5" max="5" width="9.125" style="46" customWidth="1"/>
    <col min="6" max="6" width="15.25390625" style="167" customWidth="1"/>
    <col min="7" max="16384" width="9.125" style="46" customWidth="1"/>
  </cols>
  <sheetData>
    <row r="1" spans="1:4" ht="15.75">
      <c r="A1" s="44"/>
      <c r="B1" s="45"/>
      <c r="C1" s="336" t="s">
        <v>102</v>
      </c>
      <c r="D1" s="336"/>
    </row>
    <row r="2" spans="1:4" ht="15.75" customHeight="1">
      <c r="A2" s="44"/>
      <c r="B2" s="45"/>
      <c r="C2" s="43"/>
      <c r="D2" s="43"/>
    </row>
    <row r="3" spans="1:4" ht="15.75">
      <c r="A3" s="329" t="s">
        <v>103</v>
      </c>
      <c r="B3" s="329"/>
      <c r="C3" s="330"/>
      <c r="D3" s="330"/>
    </row>
    <row r="4" spans="1:4" ht="15.75" customHeight="1">
      <c r="A4" s="330"/>
      <c r="B4" s="330"/>
      <c r="C4" s="330"/>
      <c r="D4" s="330"/>
    </row>
    <row r="5" spans="1:6" s="116" customFormat="1" ht="39.75" customHeight="1">
      <c r="A5" s="337" t="s">
        <v>298</v>
      </c>
      <c r="B5" s="337"/>
      <c r="C5" s="337"/>
      <c r="D5" s="337"/>
      <c r="F5" s="168"/>
    </row>
    <row r="6" spans="1:6" s="116" customFormat="1" ht="43.5" customHeight="1">
      <c r="A6" s="327" t="s">
        <v>294</v>
      </c>
      <c r="B6" s="327"/>
      <c r="C6" s="327"/>
      <c r="D6" s="327"/>
      <c r="F6" s="168"/>
    </row>
    <row r="7" spans="1:6" s="116" customFormat="1" ht="21" customHeight="1">
      <c r="A7" s="117" t="s">
        <v>295</v>
      </c>
      <c r="B7" s="118" t="s">
        <v>281</v>
      </c>
      <c r="C7" s="117" t="s">
        <v>296</v>
      </c>
      <c r="D7" s="90"/>
      <c r="F7" s="168"/>
    </row>
    <row r="8" spans="1:6" s="116" customFormat="1" ht="21" customHeight="1">
      <c r="A8" s="119" t="s">
        <v>283</v>
      </c>
      <c r="B8" s="120"/>
      <c r="C8" s="120" t="s">
        <v>297</v>
      </c>
      <c r="D8" s="115"/>
      <c r="F8" s="168"/>
    </row>
    <row r="9" spans="1:6" s="116" customFormat="1" ht="21" customHeight="1">
      <c r="A9" s="91" t="s">
        <v>284</v>
      </c>
      <c r="B9" s="91"/>
      <c r="C9" s="91"/>
      <c r="D9" s="91"/>
      <c r="F9" s="168"/>
    </row>
    <row r="10" spans="1:6" s="116" customFormat="1" ht="15.75">
      <c r="A10" s="328" t="s">
        <v>366</v>
      </c>
      <c r="B10" s="328"/>
      <c r="C10" s="328"/>
      <c r="D10" s="328"/>
      <c r="F10" s="168"/>
    </row>
    <row r="11" spans="1:4" ht="15.75">
      <c r="A11" s="29"/>
      <c r="B11" s="110"/>
      <c r="C11" s="111"/>
      <c r="D11" s="111"/>
    </row>
    <row r="12" spans="1:4" ht="45.75" customHeight="1">
      <c r="A12" s="32"/>
      <c r="B12" s="33" t="s">
        <v>81</v>
      </c>
      <c r="C12" s="34" t="s">
        <v>104</v>
      </c>
      <c r="D12" s="35" t="s">
        <v>135</v>
      </c>
    </row>
    <row r="13" spans="1:4" ht="25.5">
      <c r="A13" s="36" t="s">
        <v>111</v>
      </c>
      <c r="B13" s="37" t="s">
        <v>18</v>
      </c>
      <c r="C13" s="247">
        <v>1719977</v>
      </c>
      <c r="D13" s="50">
        <v>0.6</v>
      </c>
    </row>
    <row r="14" spans="1:4" ht="15.75">
      <c r="A14" s="38" t="s">
        <v>106</v>
      </c>
      <c r="B14" s="28" t="s">
        <v>3</v>
      </c>
      <c r="C14" s="247">
        <v>331</v>
      </c>
      <c r="D14" s="50">
        <v>0.83</v>
      </c>
    </row>
    <row r="15" spans="1:4" ht="15.75">
      <c r="A15" s="38" t="s">
        <v>107</v>
      </c>
      <c r="B15" s="28" t="s">
        <v>45</v>
      </c>
      <c r="C15" s="247">
        <v>0</v>
      </c>
      <c r="D15" s="50">
        <v>0</v>
      </c>
    </row>
    <row r="16" spans="1:4" ht="15.75">
      <c r="A16" s="36" t="s">
        <v>108</v>
      </c>
      <c r="B16" s="37" t="s">
        <v>17</v>
      </c>
      <c r="C16" s="247">
        <v>49295</v>
      </c>
      <c r="D16" s="50">
        <v>0.9</v>
      </c>
    </row>
    <row r="17" spans="1:4" ht="38.25">
      <c r="A17" s="36" t="s">
        <v>105</v>
      </c>
      <c r="B17" s="37" t="s">
        <v>330</v>
      </c>
      <c r="C17" s="248" t="s">
        <v>362</v>
      </c>
      <c r="D17" s="50" t="s">
        <v>363</v>
      </c>
    </row>
    <row r="18" spans="1:4" ht="15.75">
      <c r="A18" s="39" t="s">
        <v>329</v>
      </c>
      <c r="B18" s="28"/>
      <c r="C18" s="247"/>
      <c r="D18" s="50"/>
    </row>
    <row r="19" spans="1:4" ht="15.75" hidden="1" outlineLevel="1">
      <c r="A19" s="39"/>
      <c r="B19" s="28"/>
      <c r="C19" s="247"/>
      <c r="D19" s="50"/>
    </row>
    <row r="20" spans="1:4" ht="15.75" hidden="1" outlineLevel="1">
      <c r="A20" s="38"/>
      <c r="B20" s="28"/>
      <c r="C20" s="247"/>
      <c r="D20" s="50"/>
    </row>
    <row r="21" spans="1:4" ht="15.75" collapsed="1">
      <c r="A21" s="38" t="s">
        <v>129</v>
      </c>
      <c r="B21" s="28" t="s">
        <v>18</v>
      </c>
      <c r="C21" s="247"/>
      <c r="D21" s="50"/>
    </row>
    <row r="22" spans="1:4" ht="15.75">
      <c r="A22" s="38" t="s">
        <v>117</v>
      </c>
      <c r="B22" s="28"/>
      <c r="C22" s="247" t="s">
        <v>364</v>
      </c>
      <c r="D22" s="50">
        <v>0.7</v>
      </c>
    </row>
    <row r="23" spans="1:4" ht="21" customHeight="1">
      <c r="A23" s="38" t="s">
        <v>118</v>
      </c>
      <c r="B23" s="28"/>
      <c r="C23" s="247" t="s">
        <v>365</v>
      </c>
      <c r="D23" s="50">
        <v>1.11</v>
      </c>
    </row>
    <row r="24" spans="1:4" ht="18.75" customHeight="1">
      <c r="A24" s="38" t="s">
        <v>164</v>
      </c>
      <c r="B24" s="28"/>
      <c r="C24" s="247"/>
      <c r="D24" s="50"/>
    </row>
    <row r="25" spans="1:4" ht="16.5" customHeight="1">
      <c r="A25" s="38" t="s">
        <v>165</v>
      </c>
      <c r="B25" s="28"/>
      <c r="C25" s="247">
        <v>56426</v>
      </c>
      <c r="D25" s="50">
        <v>1.26</v>
      </c>
    </row>
    <row r="26" spans="1:4" ht="34.5" customHeight="1">
      <c r="A26" s="38" t="s">
        <v>119</v>
      </c>
      <c r="B26" s="28" t="s">
        <v>18</v>
      </c>
      <c r="C26" s="247">
        <v>-224038</v>
      </c>
      <c r="D26" s="50">
        <v>0.83</v>
      </c>
    </row>
    <row r="27" spans="1:4" ht="15.75">
      <c r="A27" s="38" t="s">
        <v>122</v>
      </c>
      <c r="B27" s="28" t="s">
        <v>18</v>
      </c>
      <c r="C27" s="247">
        <v>47405</v>
      </c>
      <c r="D27" s="50">
        <v>1.63</v>
      </c>
    </row>
    <row r="28" spans="3:4" ht="15.75">
      <c r="C28" s="47"/>
      <c r="D28" s="47"/>
    </row>
    <row r="29" spans="1:4" ht="15.75">
      <c r="A29" s="329" t="s">
        <v>103</v>
      </c>
      <c r="B29" s="329"/>
      <c r="C29" s="330"/>
      <c r="D29" s="330"/>
    </row>
    <row r="30" spans="1:4" ht="15.75">
      <c r="A30" s="330"/>
      <c r="B30" s="330"/>
      <c r="C30" s="330"/>
      <c r="D30" s="330"/>
    </row>
    <row r="31" spans="1:6" s="116" customFormat="1" ht="21" customHeight="1">
      <c r="A31" s="331" t="s">
        <v>299</v>
      </c>
      <c r="B31" s="331"/>
      <c r="C31" s="331"/>
      <c r="D31" s="331"/>
      <c r="F31" s="168"/>
    </row>
    <row r="32" spans="1:6" s="116" customFormat="1" ht="34.5" customHeight="1">
      <c r="A32" s="327" t="s">
        <v>300</v>
      </c>
      <c r="B32" s="327"/>
      <c r="C32" s="327"/>
      <c r="D32" s="327"/>
      <c r="F32" s="168"/>
    </row>
    <row r="33" spans="1:6" s="116" customFormat="1" ht="21" customHeight="1">
      <c r="A33" s="114" t="s">
        <v>301</v>
      </c>
      <c r="B33" s="90" t="s">
        <v>281</v>
      </c>
      <c r="C33" s="114" t="s">
        <v>302</v>
      </c>
      <c r="D33" s="90"/>
      <c r="F33" s="168"/>
    </row>
    <row r="34" spans="1:6" s="116" customFormat="1" ht="24.75" customHeight="1">
      <c r="A34" s="91" t="s">
        <v>283</v>
      </c>
      <c r="B34" s="115"/>
      <c r="C34" s="115" t="s">
        <v>303</v>
      </c>
      <c r="D34" s="115"/>
      <c r="F34" s="168"/>
    </row>
    <row r="35" spans="1:6" s="116" customFormat="1" ht="21" customHeight="1">
      <c r="A35" s="91" t="s">
        <v>284</v>
      </c>
      <c r="B35" s="91"/>
      <c r="C35" s="91"/>
      <c r="D35" s="91"/>
      <c r="F35" s="168"/>
    </row>
    <row r="36" spans="1:6" s="116" customFormat="1" ht="15.75">
      <c r="A36" s="328" t="s">
        <v>366</v>
      </c>
      <c r="B36" s="328"/>
      <c r="C36" s="328"/>
      <c r="D36" s="328"/>
      <c r="F36" s="168"/>
    </row>
    <row r="37" spans="1:4" ht="9.75" customHeight="1">
      <c r="A37" s="29"/>
      <c r="B37" s="30"/>
      <c r="C37" s="31"/>
      <c r="D37" s="31"/>
    </row>
    <row r="38" spans="1:4" ht="50.25" customHeight="1">
      <c r="A38" s="32"/>
      <c r="B38" s="33" t="s">
        <v>81</v>
      </c>
      <c r="C38" s="34" t="s">
        <v>104</v>
      </c>
      <c r="D38" s="35" t="s">
        <v>135</v>
      </c>
    </row>
    <row r="39" spans="1:4" ht="25.5">
      <c r="A39" s="36" t="s">
        <v>111</v>
      </c>
      <c r="B39" s="37" t="s">
        <v>18</v>
      </c>
      <c r="C39" s="247">
        <v>689129</v>
      </c>
      <c r="D39" s="54">
        <v>1.01</v>
      </c>
    </row>
    <row r="40" spans="1:4" ht="15.75">
      <c r="A40" s="38" t="s">
        <v>106</v>
      </c>
      <c r="B40" s="28" t="s">
        <v>3</v>
      </c>
      <c r="C40" s="49">
        <v>534</v>
      </c>
      <c r="D40" s="54">
        <v>0.93</v>
      </c>
    </row>
    <row r="41" spans="1:4" ht="15.75">
      <c r="A41" s="38" t="s">
        <v>107</v>
      </c>
      <c r="B41" s="28" t="s">
        <v>45</v>
      </c>
      <c r="C41" s="49">
        <v>0</v>
      </c>
      <c r="D41" s="54">
        <v>0</v>
      </c>
    </row>
    <row r="42" spans="1:4" ht="15.75">
      <c r="A42" s="36" t="s">
        <v>108</v>
      </c>
      <c r="B42" s="37" t="s">
        <v>17</v>
      </c>
      <c r="C42" s="247">
        <v>35942</v>
      </c>
      <c r="D42" s="54">
        <v>1.06</v>
      </c>
    </row>
    <row r="43" spans="1:4" ht="38.25">
      <c r="A43" s="36" t="s">
        <v>105</v>
      </c>
      <c r="B43" s="37" t="s">
        <v>259</v>
      </c>
      <c r="C43" s="49"/>
      <c r="D43" s="54"/>
    </row>
    <row r="44" spans="1:4" ht="15.75">
      <c r="A44" s="39" t="s">
        <v>260</v>
      </c>
      <c r="B44" s="28" t="s">
        <v>277</v>
      </c>
      <c r="C44" s="49">
        <v>263610</v>
      </c>
      <c r="D44" s="54">
        <v>0.97</v>
      </c>
    </row>
    <row r="45" spans="1:4" ht="15.75">
      <c r="A45" s="38" t="s">
        <v>129</v>
      </c>
      <c r="B45" s="28" t="s">
        <v>18</v>
      </c>
      <c r="C45" s="249"/>
      <c r="D45" s="69"/>
    </row>
    <row r="46" spans="1:4" ht="15.75">
      <c r="A46" s="38" t="s">
        <v>117</v>
      </c>
      <c r="B46" s="28"/>
      <c r="C46" s="49">
        <v>291041</v>
      </c>
      <c r="D46" s="54">
        <v>1.48</v>
      </c>
    </row>
    <row r="47" spans="1:4" ht="15.75">
      <c r="A47" s="38" t="s">
        <v>118</v>
      </c>
      <c r="B47" s="28"/>
      <c r="C47" s="247">
        <v>500777</v>
      </c>
      <c r="D47" s="54">
        <v>0.91</v>
      </c>
    </row>
    <row r="48" spans="1:4" ht="15.75">
      <c r="A48" s="38" t="s">
        <v>164</v>
      </c>
      <c r="B48" s="28"/>
      <c r="C48" s="49"/>
      <c r="D48" s="49"/>
    </row>
    <row r="49" spans="1:4" ht="15.75">
      <c r="A49" s="38" t="s">
        <v>165</v>
      </c>
      <c r="B49" s="28" t="s">
        <v>18</v>
      </c>
      <c r="C49" s="247">
        <v>0</v>
      </c>
      <c r="D49" s="54">
        <v>0</v>
      </c>
    </row>
    <row r="50" spans="1:4" ht="15.75">
      <c r="A50" s="38" t="s">
        <v>119</v>
      </c>
      <c r="B50" s="28" t="s">
        <v>18</v>
      </c>
      <c r="C50" s="247">
        <v>66461</v>
      </c>
      <c r="D50" s="54">
        <v>1.08</v>
      </c>
    </row>
    <row r="51" spans="1:4" ht="15.75">
      <c r="A51" s="38" t="s">
        <v>122</v>
      </c>
      <c r="B51" s="28" t="s">
        <v>18</v>
      </c>
      <c r="C51" s="247">
        <v>16755</v>
      </c>
      <c r="D51" s="54">
        <v>0.15</v>
      </c>
    </row>
    <row r="52" spans="3:4" ht="15.75">
      <c r="C52" s="47"/>
      <c r="D52" s="47"/>
    </row>
    <row r="53" spans="1:4" ht="15.75">
      <c r="A53" s="329" t="s">
        <v>103</v>
      </c>
      <c r="B53" s="329"/>
      <c r="C53" s="330"/>
      <c r="D53" s="330"/>
    </row>
    <row r="54" spans="1:4" ht="15.75">
      <c r="A54" s="330"/>
      <c r="B54" s="330"/>
      <c r="C54" s="330"/>
      <c r="D54" s="330"/>
    </row>
    <row r="55" spans="1:6" s="116" customFormat="1" ht="21" customHeight="1">
      <c r="A55" s="332" t="s">
        <v>304</v>
      </c>
      <c r="B55" s="332"/>
      <c r="C55" s="332"/>
      <c r="D55" s="332"/>
      <c r="F55" s="168"/>
    </row>
    <row r="56" spans="1:6" s="116" customFormat="1" ht="42.75" customHeight="1">
      <c r="A56" s="327" t="s">
        <v>305</v>
      </c>
      <c r="B56" s="327"/>
      <c r="C56" s="327"/>
      <c r="D56" s="327"/>
      <c r="F56" s="168"/>
    </row>
    <row r="57" spans="1:6" s="116" customFormat="1" ht="6" customHeight="1">
      <c r="A57" s="331"/>
      <c r="B57" s="331"/>
      <c r="C57" s="331"/>
      <c r="D57" s="331"/>
      <c r="F57" s="168"/>
    </row>
    <row r="58" spans="1:6" s="116" customFormat="1" ht="21" customHeight="1">
      <c r="A58" s="114" t="s">
        <v>306</v>
      </c>
      <c r="B58" s="90" t="s">
        <v>281</v>
      </c>
      <c r="C58" s="114"/>
      <c r="D58" s="90"/>
      <c r="F58" s="168"/>
    </row>
    <row r="59" spans="1:6" s="116" customFormat="1" ht="21" customHeight="1">
      <c r="A59" s="91" t="s">
        <v>283</v>
      </c>
      <c r="B59" s="115"/>
      <c r="C59" s="115" t="s">
        <v>307</v>
      </c>
      <c r="D59" s="91"/>
      <c r="F59" s="168"/>
    </row>
    <row r="60" spans="1:6" s="116" customFormat="1" ht="21" customHeight="1">
      <c r="A60" s="91" t="s">
        <v>284</v>
      </c>
      <c r="B60" s="91"/>
      <c r="C60" s="91"/>
      <c r="D60" s="91"/>
      <c r="F60" s="168"/>
    </row>
    <row r="61" spans="1:6" s="116" customFormat="1" ht="15.75">
      <c r="A61" s="328" t="s">
        <v>366</v>
      </c>
      <c r="B61" s="328"/>
      <c r="C61" s="328"/>
      <c r="D61" s="328"/>
      <c r="F61" s="168"/>
    </row>
    <row r="62" spans="1:4" ht="67.5" customHeight="1">
      <c r="A62" s="32"/>
      <c r="B62" s="33" t="s">
        <v>81</v>
      </c>
      <c r="C62" s="83" t="s">
        <v>104</v>
      </c>
      <c r="D62" s="84" t="s">
        <v>135</v>
      </c>
    </row>
    <row r="63" spans="1:6" ht="25.5">
      <c r="A63" s="36" t="s">
        <v>111</v>
      </c>
      <c r="B63" s="37" t="s">
        <v>276</v>
      </c>
      <c r="C63" s="122">
        <v>1386819</v>
      </c>
      <c r="D63" s="50">
        <f>C63/F63</f>
        <v>1.0883840841312196</v>
      </c>
      <c r="F63" s="198">
        <v>1274200</v>
      </c>
    </row>
    <row r="64" spans="1:6" ht="15.75">
      <c r="A64" s="38" t="s">
        <v>106</v>
      </c>
      <c r="B64" s="28" t="s">
        <v>3</v>
      </c>
      <c r="C64" s="122">
        <v>288</v>
      </c>
      <c r="D64" s="50">
        <f>C64/F64</f>
        <v>0.9664429530201343</v>
      </c>
      <c r="F64" s="198">
        <v>298</v>
      </c>
    </row>
    <row r="65" spans="1:6" ht="15.75">
      <c r="A65" s="38" t="s">
        <v>107</v>
      </c>
      <c r="B65" s="28" t="s">
        <v>45</v>
      </c>
      <c r="C65" s="122"/>
      <c r="D65" s="50"/>
      <c r="F65" s="198"/>
    </row>
    <row r="66" spans="1:6" ht="15.75">
      <c r="A66" s="36" t="s">
        <v>108</v>
      </c>
      <c r="B66" s="37" t="s">
        <v>17</v>
      </c>
      <c r="C66" s="122">
        <v>34980</v>
      </c>
      <c r="D66" s="50">
        <f>C66/F66</f>
        <v>0.9994285714285714</v>
      </c>
      <c r="F66" s="198">
        <v>35000</v>
      </c>
    </row>
    <row r="67" spans="1:6" ht="15.75" customHeight="1">
      <c r="A67" s="36" t="s">
        <v>105</v>
      </c>
      <c r="B67" s="37"/>
      <c r="C67" s="122"/>
      <c r="D67" s="50"/>
      <c r="F67" s="198"/>
    </row>
    <row r="68" spans="1:6" ht="15.75">
      <c r="A68" s="39" t="s">
        <v>240</v>
      </c>
      <c r="B68" s="28" t="s">
        <v>241</v>
      </c>
      <c r="C68" s="122">
        <v>78739</v>
      </c>
      <c r="D68" s="50">
        <f>C68/F68</f>
        <v>1.11564674043952</v>
      </c>
      <c r="F68" s="198">
        <v>70577</v>
      </c>
    </row>
    <row r="69" spans="1:6" ht="15.75">
      <c r="A69" s="39"/>
      <c r="B69" s="28"/>
      <c r="C69" s="49"/>
      <c r="D69" s="50"/>
      <c r="F69" s="195"/>
    </row>
    <row r="70" spans="1:6" ht="15.75" customHeight="1">
      <c r="A70" s="38"/>
      <c r="B70" s="28"/>
      <c r="C70" s="49"/>
      <c r="D70" s="50"/>
      <c r="F70" s="195"/>
    </row>
    <row r="71" spans="1:6" ht="15.75">
      <c r="A71" s="38" t="s">
        <v>129</v>
      </c>
      <c r="B71" s="28" t="s">
        <v>18</v>
      </c>
      <c r="C71" s="49"/>
      <c r="D71" s="50"/>
      <c r="F71" s="195"/>
    </row>
    <row r="72" spans="1:6" ht="15.75">
      <c r="A72" s="38" t="s">
        <v>117</v>
      </c>
      <c r="B72" s="28"/>
      <c r="C72" s="247"/>
      <c r="D72" s="50"/>
      <c r="F72" s="194">
        <v>643653</v>
      </c>
    </row>
    <row r="73" spans="1:6" ht="15.75">
      <c r="A73" s="38" t="s">
        <v>118</v>
      </c>
      <c r="B73" s="28"/>
      <c r="C73" s="247"/>
      <c r="D73" s="50"/>
      <c r="F73" s="194">
        <v>23892</v>
      </c>
    </row>
    <row r="74" spans="1:6" ht="15.75">
      <c r="A74" s="38" t="s">
        <v>164</v>
      </c>
      <c r="B74" s="28"/>
      <c r="C74" s="49"/>
      <c r="D74" s="50"/>
      <c r="F74" s="195"/>
    </row>
    <row r="75" spans="1:6" ht="15.75">
      <c r="A75" s="38" t="s">
        <v>165</v>
      </c>
      <c r="B75" s="28"/>
      <c r="C75" s="247"/>
      <c r="D75" s="50"/>
      <c r="F75" s="194" t="s">
        <v>318</v>
      </c>
    </row>
    <row r="76" spans="1:6" ht="15.75">
      <c r="A76" s="38" t="s">
        <v>119</v>
      </c>
      <c r="B76" s="28" t="s">
        <v>18</v>
      </c>
      <c r="C76" s="247"/>
      <c r="D76" s="50"/>
      <c r="F76" s="194">
        <v>149180</v>
      </c>
    </row>
    <row r="77" spans="1:6" ht="15.75">
      <c r="A77" s="38" t="s">
        <v>122</v>
      </c>
      <c r="B77" s="28" t="s">
        <v>18</v>
      </c>
      <c r="C77" s="49"/>
      <c r="D77" s="50"/>
      <c r="F77" s="169"/>
    </row>
    <row r="78" ht="23.25" customHeight="1"/>
    <row r="79" spans="1:4" ht="15.75">
      <c r="A79" s="329" t="s">
        <v>103</v>
      </c>
      <c r="B79" s="329"/>
      <c r="C79" s="330"/>
      <c r="D79" s="330"/>
    </row>
    <row r="80" spans="1:4" ht="15.75">
      <c r="A80" s="330"/>
      <c r="B80" s="330"/>
      <c r="C80" s="330"/>
      <c r="D80" s="330"/>
    </row>
    <row r="81" spans="1:6" s="116" customFormat="1" ht="19.5" customHeight="1">
      <c r="A81" s="327" t="s">
        <v>288</v>
      </c>
      <c r="B81" s="327"/>
      <c r="C81" s="327"/>
      <c r="D81" s="327"/>
      <c r="F81" s="168"/>
    </row>
    <row r="82" spans="1:6" s="116" customFormat="1" ht="46.5" customHeight="1">
      <c r="A82" s="327" t="s">
        <v>289</v>
      </c>
      <c r="B82" s="327"/>
      <c r="C82" s="327"/>
      <c r="D82" s="327"/>
      <c r="F82" s="168"/>
    </row>
    <row r="83" spans="1:6" s="116" customFormat="1" ht="21" customHeight="1">
      <c r="A83" s="114" t="s">
        <v>290</v>
      </c>
      <c r="B83" s="90" t="s">
        <v>281</v>
      </c>
      <c r="C83" s="114" t="s">
        <v>291</v>
      </c>
      <c r="D83" s="90"/>
      <c r="F83" s="168"/>
    </row>
    <row r="84" spans="1:6" s="116" customFormat="1" ht="21" customHeight="1">
      <c r="A84" s="91" t="s">
        <v>283</v>
      </c>
      <c r="B84" s="115"/>
      <c r="C84" s="115" t="s">
        <v>292</v>
      </c>
      <c r="D84" s="115"/>
      <c r="F84" s="168"/>
    </row>
    <row r="85" spans="1:6" s="116" customFormat="1" ht="21" customHeight="1">
      <c r="A85" s="91" t="s">
        <v>293</v>
      </c>
      <c r="B85" s="91"/>
      <c r="C85" s="91" t="s">
        <v>317</v>
      </c>
      <c r="D85" s="91"/>
      <c r="F85" s="168"/>
    </row>
    <row r="86" spans="1:6" s="116" customFormat="1" ht="15.75">
      <c r="A86" s="328" t="s">
        <v>366</v>
      </c>
      <c r="B86" s="328"/>
      <c r="C86" s="328"/>
      <c r="D86" s="328"/>
      <c r="F86" s="168"/>
    </row>
    <row r="87" spans="1:4" ht="8.25" customHeight="1">
      <c r="A87" s="29"/>
      <c r="B87" s="30"/>
      <c r="C87" s="31"/>
      <c r="D87" s="31"/>
    </row>
    <row r="88" spans="1:4" ht="47.25">
      <c r="A88" s="32"/>
      <c r="B88" s="33" t="s">
        <v>81</v>
      </c>
      <c r="C88" s="34" t="s">
        <v>104</v>
      </c>
      <c r="D88" s="35" t="s">
        <v>135</v>
      </c>
    </row>
    <row r="89" spans="1:6" ht="25.5">
      <c r="A89" s="36" t="s">
        <v>111</v>
      </c>
      <c r="B89" s="37" t="s">
        <v>18</v>
      </c>
      <c r="C89" s="112">
        <v>557601</v>
      </c>
      <c r="D89" s="50">
        <v>1.1116</v>
      </c>
      <c r="F89" s="214"/>
    </row>
    <row r="90" spans="1:4" ht="15.75">
      <c r="A90" s="38" t="s">
        <v>106</v>
      </c>
      <c r="B90" s="28" t="s">
        <v>3</v>
      </c>
      <c r="C90" s="112">
        <v>136</v>
      </c>
      <c r="D90" s="50">
        <v>0.6355</v>
      </c>
    </row>
    <row r="91" spans="1:4" ht="15.75">
      <c r="A91" s="38" t="s">
        <v>107</v>
      </c>
      <c r="B91" s="28" t="s">
        <v>45</v>
      </c>
      <c r="C91" s="112">
        <v>26</v>
      </c>
      <c r="D91" s="50">
        <v>1.3</v>
      </c>
    </row>
    <row r="92" spans="1:4" ht="15.75">
      <c r="A92" s="36" t="s">
        <v>108</v>
      </c>
      <c r="B92" s="37" t="s">
        <v>17</v>
      </c>
      <c r="C92" s="112">
        <v>21919</v>
      </c>
      <c r="D92" s="50">
        <v>0.6892</v>
      </c>
    </row>
    <row r="93" spans="1:4" ht="38.25">
      <c r="A93" s="36" t="s">
        <v>105</v>
      </c>
      <c r="B93" s="37"/>
      <c r="C93" s="112"/>
      <c r="D93" s="50"/>
    </row>
    <row r="94" spans="1:4" ht="15.75">
      <c r="A94" s="39" t="s">
        <v>255</v>
      </c>
      <c r="B94" s="28" t="s">
        <v>258</v>
      </c>
      <c r="C94" s="112">
        <v>2704</v>
      </c>
      <c r="D94" s="50">
        <v>0.6958</v>
      </c>
    </row>
    <row r="95" spans="1:4" ht="15.75">
      <c r="A95" s="39" t="s">
        <v>256</v>
      </c>
      <c r="B95" s="28" t="s">
        <v>241</v>
      </c>
      <c r="C95" s="112">
        <v>10982</v>
      </c>
      <c r="D95" s="50">
        <v>1.3305</v>
      </c>
    </row>
    <row r="96" spans="1:4" ht="15.75">
      <c r="A96" s="38" t="s">
        <v>257</v>
      </c>
      <c r="B96" s="28" t="s">
        <v>241</v>
      </c>
      <c r="C96" s="112"/>
      <c r="D96" s="50"/>
    </row>
    <row r="97" spans="1:4" ht="15.75">
      <c r="A97" s="38" t="s">
        <v>129</v>
      </c>
      <c r="B97" s="28" t="s">
        <v>18</v>
      </c>
      <c r="C97" s="112"/>
      <c r="D97" s="50"/>
    </row>
    <row r="98" spans="1:4" ht="15.75">
      <c r="A98" s="38" t="s">
        <v>117</v>
      </c>
      <c r="B98" s="28"/>
      <c r="C98" s="112">
        <v>250723</v>
      </c>
      <c r="D98" s="50">
        <v>1.1965</v>
      </c>
    </row>
    <row r="99" spans="1:4" ht="15.75">
      <c r="A99" s="38" t="s">
        <v>118</v>
      </c>
      <c r="B99" s="28"/>
      <c r="C99" s="112">
        <v>292269</v>
      </c>
      <c r="D99" s="50">
        <v>1.2387</v>
      </c>
    </row>
    <row r="100" spans="1:4" ht="15.75">
      <c r="A100" s="38" t="s">
        <v>164</v>
      </c>
      <c r="B100" s="28"/>
      <c r="C100" s="112"/>
      <c r="D100" s="50"/>
    </row>
    <row r="101" spans="1:4" ht="15.75">
      <c r="A101" s="38" t="s">
        <v>165</v>
      </c>
      <c r="B101" s="28"/>
      <c r="C101" s="112">
        <v>1135</v>
      </c>
      <c r="D101" s="50">
        <v>0.4576</v>
      </c>
    </row>
    <row r="102" spans="1:4" ht="15.75">
      <c r="A102" s="38" t="s">
        <v>119</v>
      </c>
      <c r="B102" s="28" t="s">
        <v>18</v>
      </c>
      <c r="C102" s="112">
        <v>3027</v>
      </c>
      <c r="D102" s="50">
        <v>0.5505</v>
      </c>
    </row>
    <row r="103" spans="1:4" ht="15.75">
      <c r="A103" s="38" t="s">
        <v>122</v>
      </c>
      <c r="B103" s="28" t="s">
        <v>18</v>
      </c>
      <c r="C103" s="51">
        <v>8570</v>
      </c>
      <c r="D103" s="50">
        <v>37.83</v>
      </c>
    </row>
    <row r="105" spans="1:4" ht="15.75" hidden="1">
      <c r="A105" s="333" t="s">
        <v>103</v>
      </c>
      <c r="B105" s="333"/>
      <c r="C105" s="333"/>
      <c r="D105" s="333"/>
    </row>
    <row r="106" spans="1:4" ht="15.75" hidden="1">
      <c r="A106" s="333"/>
      <c r="B106" s="333"/>
      <c r="C106" s="333"/>
      <c r="D106" s="333"/>
    </row>
    <row r="107" spans="1:4" ht="32.25" customHeight="1" hidden="1">
      <c r="A107" s="334" t="s">
        <v>278</v>
      </c>
      <c r="B107" s="334"/>
      <c r="C107" s="334"/>
      <c r="D107" s="334"/>
    </row>
    <row r="108" spans="1:4" ht="39" customHeight="1" hidden="1">
      <c r="A108" s="327" t="s">
        <v>279</v>
      </c>
      <c r="B108" s="327"/>
      <c r="C108" s="327"/>
      <c r="D108" s="327"/>
    </row>
    <row r="109" spans="1:4" ht="15.75" hidden="1">
      <c r="A109" s="89" t="s">
        <v>280</v>
      </c>
      <c r="B109" s="90" t="s">
        <v>281</v>
      </c>
      <c r="C109" s="89" t="s">
        <v>282</v>
      </c>
      <c r="D109" s="90"/>
    </row>
    <row r="110" spans="1:4" ht="15.75" hidden="1">
      <c r="A110" s="91" t="s">
        <v>283</v>
      </c>
      <c r="B110" s="115" t="s">
        <v>308</v>
      </c>
      <c r="C110" s="115"/>
      <c r="D110" s="91"/>
    </row>
    <row r="111" spans="1:4" ht="15.75" hidden="1">
      <c r="A111" s="91" t="s">
        <v>284</v>
      </c>
      <c r="B111" s="91"/>
      <c r="C111" s="91"/>
      <c r="D111" s="91"/>
    </row>
    <row r="112" spans="1:4" ht="15.75" hidden="1">
      <c r="A112" s="335" t="s">
        <v>287</v>
      </c>
      <c r="B112" s="335"/>
      <c r="C112" s="335"/>
      <c r="D112" s="335"/>
    </row>
    <row r="113" spans="1:4" ht="47.25" hidden="1">
      <c r="A113" s="92"/>
      <c r="B113" s="93" t="s">
        <v>81</v>
      </c>
      <c r="C113" s="94" t="s">
        <v>104</v>
      </c>
      <c r="D113" s="95" t="s">
        <v>135</v>
      </c>
    </row>
    <row r="114" spans="1:4" ht="25.5" hidden="1">
      <c r="A114" s="96" t="s">
        <v>111</v>
      </c>
      <c r="B114" s="97" t="s">
        <v>285</v>
      </c>
      <c r="C114" s="113"/>
      <c r="D114" s="98"/>
    </row>
    <row r="115" spans="1:4" ht="15.75" hidden="1">
      <c r="A115" s="99" t="s">
        <v>106</v>
      </c>
      <c r="B115" s="100" t="s">
        <v>3</v>
      </c>
      <c r="C115" s="113"/>
      <c r="D115" s="101"/>
    </row>
    <row r="116" spans="1:4" ht="15.75" hidden="1">
      <c r="A116" s="99" t="s">
        <v>107</v>
      </c>
      <c r="B116" s="100" t="s">
        <v>45</v>
      </c>
      <c r="C116" s="113"/>
      <c r="D116" s="101"/>
    </row>
    <row r="117" spans="1:4" ht="15.75" hidden="1">
      <c r="A117" s="96" t="s">
        <v>108</v>
      </c>
      <c r="B117" s="97" t="s">
        <v>17</v>
      </c>
      <c r="C117" s="113"/>
      <c r="D117" s="101"/>
    </row>
    <row r="118" spans="1:4" ht="38.25" hidden="1">
      <c r="A118" s="96" t="s">
        <v>105</v>
      </c>
      <c r="B118" s="97"/>
      <c r="C118" s="113"/>
      <c r="D118" s="101"/>
    </row>
    <row r="119" spans="1:4" ht="15.75" hidden="1">
      <c r="A119" s="99"/>
      <c r="B119" s="100"/>
      <c r="C119" s="113"/>
      <c r="D119" s="101"/>
    </row>
    <row r="120" spans="1:4" ht="15.75" hidden="1">
      <c r="A120" s="99"/>
      <c r="B120" s="100"/>
      <c r="C120" s="113"/>
      <c r="D120" s="101"/>
    </row>
    <row r="121" spans="1:4" ht="15.75" hidden="1">
      <c r="A121" s="99"/>
      <c r="B121" s="100"/>
      <c r="C121" s="113"/>
      <c r="D121" s="101"/>
    </row>
    <row r="122" spans="1:4" ht="15.75" hidden="1">
      <c r="A122" s="99" t="s">
        <v>129</v>
      </c>
      <c r="B122" s="100" t="s">
        <v>18</v>
      </c>
      <c r="C122" s="113"/>
      <c r="D122" s="101"/>
    </row>
    <row r="123" spans="1:4" ht="15.75" hidden="1">
      <c r="A123" s="99" t="s">
        <v>117</v>
      </c>
      <c r="B123" s="100"/>
      <c r="C123" s="113"/>
      <c r="D123" s="101"/>
    </row>
    <row r="124" spans="1:4" ht="15.75" hidden="1">
      <c r="A124" s="99" t="s">
        <v>118</v>
      </c>
      <c r="B124" s="100"/>
      <c r="C124" s="113"/>
      <c r="D124" s="101"/>
    </row>
    <row r="125" spans="1:4" ht="15.75" hidden="1">
      <c r="A125" s="99" t="s">
        <v>164</v>
      </c>
      <c r="B125" s="100"/>
      <c r="C125" s="113"/>
      <c r="D125" s="101"/>
    </row>
    <row r="126" spans="1:4" ht="15.75" hidden="1">
      <c r="A126" s="99" t="s">
        <v>165</v>
      </c>
      <c r="B126" s="100"/>
      <c r="C126" s="113"/>
      <c r="D126" s="101"/>
    </row>
    <row r="127" spans="1:4" ht="15.75" hidden="1">
      <c r="A127" s="99" t="s">
        <v>119</v>
      </c>
      <c r="B127" s="100" t="s">
        <v>18</v>
      </c>
      <c r="C127" s="113"/>
      <c r="D127" s="101"/>
    </row>
    <row r="128" spans="1:4" ht="27" customHeight="1" hidden="1" outlineLevel="1">
      <c r="A128" s="325" t="s">
        <v>331</v>
      </c>
      <c r="B128" s="325"/>
      <c r="C128" s="326"/>
      <c r="D128" s="326"/>
    </row>
    <row r="129" spans="1:4" ht="7.5" customHeight="1" hidden="1" outlineLevel="1">
      <c r="A129" s="326"/>
      <c r="B129" s="326"/>
      <c r="C129" s="326"/>
      <c r="D129" s="326"/>
    </row>
    <row r="130" spans="1:4" ht="15.75" hidden="1" outlineLevel="1">
      <c r="A130" s="327" t="s">
        <v>278</v>
      </c>
      <c r="B130" s="327"/>
      <c r="C130" s="327"/>
      <c r="D130" s="327"/>
    </row>
    <row r="131" spans="1:4" ht="15.75" hidden="1" outlineLevel="1">
      <c r="A131" s="327" t="s">
        <v>332</v>
      </c>
      <c r="B131" s="327"/>
      <c r="C131" s="327"/>
      <c r="D131" s="327"/>
    </row>
    <row r="132" spans="1:4" ht="15.75" hidden="1" outlineLevel="1">
      <c r="A132" s="114" t="s">
        <v>333</v>
      </c>
      <c r="B132" s="90" t="s">
        <v>281</v>
      </c>
      <c r="C132" s="117" t="s">
        <v>282</v>
      </c>
      <c r="D132" s="90"/>
    </row>
    <row r="133" spans="1:4" ht="15.75" hidden="1" outlineLevel="1">
      <c r="A133" s="91" t="s">
        <v>283</v>
      </c>
      <c r="B133" s="115"/>
      <c r="C133" s="115" t="s">
        <v>308</v>
      </c>
      <c r="D133" s="115"/>
    </row>
    <row r="134" spans="1:4" ht="15.75" hidden="1" outlineLevel="1">
      <c r="A134" s="91" t="s">
        <v>284</v>
      </c>
      <c r="B134" s="91"/>
      <c r="C134" s="91"/>
      <c r="D134" s="91"/>
    </row>
    <row r="135" spans="1:4" ht="15.75" hidden="1" outlineLevel="1">
      <c r="A135" s="328" t="s">
        <v>352</v>
      </c>
      <c r="B135" s="328"/>
      <c r="C135" s="328"/>
      <c r="D135" s="328"/>
    </row>
    <row r="136" spans="1:4" ht="47.25" hidden="1" outlineLevel="1">
      <c r="A136" s="2"/>
      <c r="B136" s="3" t="s">
        <v>81</v>
      </c>
      <c r="C136" s="199" t="s">
        <v>104</v>
      </c>
      <c r="D136" s="200" t="s">
        <v>135</v>
      </c>
    </row>
    <row r="137" spans="1:4" ht="25.5" hidden="1" outlineLevel="1">
      <c r="A137" s="201" t="s">
        <v>334</v>
      </c>
      <c r="B137" s="202" t="s">
        <v>285</v>
      </c>
      <c r="C137" s="122"/>
      <c r="D137" s="203"/>
    </row>
    <row r="138" spans="1:4" ht="15.75" hidden="1" outlineLevel="1">
      <c r="A138" s="204" t="s">
        <v>106</v>
      </c>
      <c r="B138" s="205" t="s">
        <v>3</v>
      </c>
      <c r="C138" s="122"/>
      <c r="D138" s="206"/>
    </row>
    <row r="139" spans="1:4" ht="15.75" hidden="1" outlineLevel="1">
      <c r="A139" s="204" t="s">
        <v>107</v>
      </c>
      <c r="B139" s="205" t="s">
        <v>45</v>
      </c>
      <c r="C139" s="122"/>
      <c r="D139" s="206"/>
    </row>
    <row r="140" spans="1:4" ht="15.75" hidden="1" outlineLevel="1">
      <c r="A140" s="201" t="s">
        <v>108</v>
      </c>
      <c r="B140" s="202" t="s">
        <v>17</v>
      </c>
      <c r="C140" s="122"/>
      <c r="D140" s="206"/>
    </row>
    <row r="141" spans="1:4" ht="38.25" hidden="1" outlineLevel="1">
      <c r="A141" s="201" t="s">
        <v>105</v>
      </c>
      <c r="B141" s="202"/>
      <c r="C141" s="122"/>
      <c r="D141" s="206"/>
    </row>
    <row r="142" spans="1:4" ht="15.75" hidden="1" outlineLevel="1">
      <c r="A142" s="204"/>
      <c r="B142" s="205"/>
      <c r="C142" s="122"/>
      <c r="D142" s="206"/>
    </row>
    <row r="143" spans="1:4" ht="15.75" hidden="1" outlineLevel="1">
      <c r="A143" s="204"/>
      <c r="B143" s="205"/>
      <c r="C143" s="122"/>
      <c r="D143" s="206"/>
    </row>
    <row r="144" spans="1:4" ht="15.75" hidden="1" outlineLevel="1">
      <c r="A144" s="204"/>
      <c r="B144" s="205"/>
      <c r="C144" s="122"/>
      <c r="D144" s="206"/>
    </row>
    <row r="145" spans="1:4" ht="15.75" hidden="1" outlineLevel="1">
      <c r="A145" s="204" t="s">
        <v>129</v>
      </c>
      <c r="B145" s="205" t="s">
        <v>18</v>
      </c>
      <c r="C145" s="122"/>
      <c r="D145" s="206"/>
    </row>
    <row r="146" spans="1:4" ht="15.75" hidden="1" outlineLevel="1">
      <c r="A146" s="204" t="s">
        <v>117</v>
      </c>
      <c r="B146" s="205"/>
      <c r="C146" s="122"/>
      <c r="D146" s="206"/>
    </row>
    <row r="147" spans="1:4" ht="15.75" hidden="1" outlineLevel="1">
      <c r="A147" s="204" t="s">
        <v>118</v>
      </c>
      <c r="B147" s="205"/>
      <c r="C147" s="122"/>
      <c r="D147" s="206"/>
    </row>
    <row r="148" spans="1:4" ht="15.75" hidden="1" outlineLevel="1">
      <c r="A148" s="204" t="s">
        <v>164</v>
      </c>
      <c r="B148" s="205"/>
      <c r="C148" s="122"/>
      <c r="D148" s="206"/>
    </row>
    <row r="149" spans="1:4" ht="15.75" hidden="1" outlineLevel="1">
      <c r="A149" s="204" t="s">
        <v>165</v>
      </c>
      <c r="B149" s="205"/>
      <c r="C149" s="122"/>
      <c r="D149" s="206"/>
    </row>
    <row r="150" spans="1:4" ht="15.75" hidden="1" outlineLevel="1">
      <c r="A150" s="204" t="s">
        <v>119</v>
      </c>
      <c r="B150" s="205" t="s">
        <v>18</v>
      </c>
      <c r="C150" s="122"/>
      <c r="D150" s="206"/>
    </row>
    <row r="151" spans="1:4" ht="15.75" hidden="1" outlineLevel="1">
      <c r="A151" s="204" t="s">
        <v>122</v>
      </c>
      <c r="B151" s="205" t="s">
        <v>18</v>
      </c>
      <c r="C151" s="122"/>
      <c r="D151" s="206"/>
    </row>
    <row r="152" ht="15.75" hidden="1" outlineLevel="1"/>
    <row r="153" ht="15.75" collapsed="1"/>
  </sheetData>
  <sheetProtection/>
  <mergeCells count="26"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  <mergeCell ref="A86:D86"/>
    <mergeCell ref="A55:D55"/>
    <mergeCell ref="A57:D57"/>
    <mergeCell ref="A105:D106"/>
    <mergeCell ref="A107:D107"/>
    <mergeCell ref="A56:D56"/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view="pageBreakPreview" zoomScale="90" zoomScaleNormal="80" zoomScaleSheetLayoutView="90" zoomScalePageLayoutView="0" workbookViewId="0" topLeftCell="A56">
      <selection activeCell="E56" sqref="E56"/>
    </sheetView>
  </sheetViews>
  <sheetFormatPr defaultColWidth="40.75390625" defaultRowHeight="102" customHeight="1" outlineLevelRow="2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102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4" t="s">
        <v>109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4:5" ht="7.5" customHeight="1">
      <c r="D2" s="10"/>
      <c r="E2" s="103"/>
    </row>
    <row r="3" spans="2:5" ht="24.75" customHeight="1">
      <c r="B3" s="11" t="s">
        <v>242</v>
      </c>
      <c r="C3" s="12"/>
      <c r="D3" s="12"/>
      <c r="E3" s="104"/>
    </row>
    <row r="4" spans="1:6" ht="26.25" customHeight="1">
      <c r="A4" s="356" t="s">
        <v>189</v>
      </c>
      <c r="B4" s="356"/>
      <c r="C4" s="356"/>
      <c r="D4" s="356"/>
      <c r="E4" s="356"/>
      <c r="F4" s="356"/>
    </row>
    <row r="5" spans="2:5" ht="15.75" customHeight="1">
      <c r="B5" s="357" t="s">
        <v>361</v>
      </c>
      <c r="C5" s="357"/>
      <c r="D5" s="357"/>
      <c r="E5" s="105"/>
    </row>
    <row r="6" ht="18.75" customHeight="1" thickBot="1"/>
    <row r="7" spans="1:6" ht="21.75" customHeight="1">
      <c r="A7" s="358" t="s">
        <v>243</v>
      </c>
      <c r="B7" s="359"/>
      <c r="C7" s="362" t="s">
        <v>244</v>
      </c>
      <c r="D7" s="363"/>
      <c r="E7" s="346" t="s">
        <v>345</v>
      </c>
      <c r="F7" s="364" t="s">
        <v>134</v>
      </c>
    </row>
    <row r="8" spans="1:6" ht="49.5" customHeight="1">
      <c r="A8" s="360"/>
      <c r="B8" s="361"/>
      <c r="C8" s="13" t="s">
        <v>335</v>
      </c>
      <c r="D8" s="14" t="s">
        <v>369</v>
      </c>
      <c r="E8" s="347"/>
      <c r="F8" s="365"/>
    </row>
    <row r="9" spans="1:6" ht="27.75" customHeight="1" thickBot="1">
      <c r="A9" s="344" t="s">
        <v>245</v>
      </c>
      <c r="B9" s="342" t="s">
        <v>246</v>
      </c>
      <c r="C9" s="342" t="s">
        <v>247</v>
      </c>
      <c r="D9" s="348" t="s">
        <v>248</v>
      </c>
      <c r="E9" s="347"/>
      <c r="F9" s="365"/>
    </row>
    <row r="10" spans="1:6" ht="102" customHeight="1" hidden="1" thickBot="1">
      <c r="A10" s="345"/>
      <c r="B10" s="343"/>
      <c r="C10" s="343"/>
      <c r="D10" s="349"/>
      <c r="E10" s="106"/>
      <c r="F10" s="366"/>
    </row>
    <row r="11" spans="1:6" ht="34.5" customHeight="1" thickBot="1">
      <c r="A11" s="350" t="s">
        <v>262</v>
      </c>
      <c r="B11" s="351"/>
      <c r="C11" s="351"/>
      <c r="D11" s="351"/>
      <c r="E11" s="351"/>
      <c r="F11" s="352"/>
    </row>
    <row r="12" spans="1:6" ht="58.5" customHeight="1">
      <c r="A12" s="340" t="s">
        <v>263</v>
      </c>
      <c r="B12" s="338" t="s">
        <v>213</v>
      </c>
      <c r="C12" s="182">
        <f>SUM(C13:C17)</f>
        <v>333.9</v>
      </c>
      <c r="D12" s="182">
        <f>SUM(D13:D17)</f>
        <v>155.9</v>
      </c>
      <c r="E12" s="177">
        <f>D12/C12</f>
        <v>0.4669062593590896</v>
      </c>
      <c r="F12" s="16" t="s">
        <v>224</v>
      </c>
    </row>
    <row r="13" spans="1:6" ht="35.25" customHeight="1" outlineLevel="1">
      <c r="A13" s="341"/>
      <c r="B13" s="339"/>
      <c r="C13" s="196">
        <v>79</v>
      </c>
      <c r="D13" s="175">
        <v>14</v>
      </c>
      <c r="E13" s="242">
        <f>D13/C13</f>
        <v>0.17721518987341772</v>
      </c>
      <c r="F13" s="217" t="s">
        <v>336</v>
      </c>
    </row>
    <row r="14" spans="1:6" ht="39" customHeight="1" outlineLevel="1">
      <c r="A14" s="341"/>
      <c r="B14" s="339"/>
      <c r="C14" s="196">
        <v>105.5</v>
      </c>
      <c r="D14" s="175">
        <v>75.5</v>
      </c>
      <c r="E14" s="242">
        <f aca="true" t="shared" si="0" ref="E14:E65">D14/C14</f>
        <v>0.7156398104265402</v>
      </c>
      <c r="F14" s="217" t="s">
        <v>337</v>
      </c>
    </row>
    <row r="15" spans="1:6" ht="31.5" customHeight="1" outlineLevel="1">
      <c r="A15" s="341"/>
      <c r="B15" s="339"/>
      <c r="C15" s="196">
        <v>115.5</v>
      </c>
      <c r="D15" s="175">
        <v>52.5</v>
      </c>
      <c r="E15" s="242">
        <f t="shared" si="0"/>
        <v>0.45454545454545453</v>
      </c>
      <c r="F15" s="162" t="s">
        <v>221</v>
      </c>
    </row>
    <row r="16" spans="1:6" ht="36" customHeight="1" outlineLevel="1">
      <c r="A16" s="341"/>
      <c r="B16" s="339"/>
      <c r="C16" s="186">
        <v>13.9</v>
      </c>
      <c r="D16" s="175">
        <v>13.9</v>
      </c>
      <c r="E16" s="242">
        <f t="shared" si="0"/>
        <v>1</v>
      </c>
      <c r="F16" s="162" t="s">
        <v>309</v>
      </c>
    </row>
    <row r="17" spans="1:6" ht="31.5" customHeight="1" outlineLevel="1" thickBot="1">
      <c r="A17" s="341"/>
      <c r="B17" s="339"/>
      <c r="C17" s="186">
        <v>20</v>
      </c>
      <c r="D17" s="175">
        <v>0</v>
      </c>
      <c r="E17" s="243">
        <f t="shared" si="0"/>
        <v>0</v>
      </c>
      <c r="F17" s="162" t="s">
        <v>249</v>
      </c>
    </row>
    <row r="18" spans="1:6" ht="87" customHeight="1">
      <c r="A18" s="340" t="s">
        <v>264</v>
      </c>
      <c r="B18" s="368" t="s">
        <v>214</v>
      </c>
      <c r="C18" s="183">
        <f>SUM(C19:C23)</f>
        <v>160</v>
      </c>
      <c r="D18" s="183">
        <f>SUM(D19:D21)</f>
        <v>50</v>
      </c>
      <c r="E18" s="177">
        <f t="shared" si="0"/>
        <v>0.3125</v>
      </c>
      <c r="F18" s="18" t="s">
        <v>215</v>
      </c>
    </row>
    <row r="19" spans="1:6" ht="22.5" customHeight="1" outlineLevel="1">
      <c r="A19" s="341"/>
      <c r="B19" s="369"/>
      <c r="C19" s="186">
        <v>50</v>
      </c>
      <c r="D19" s="184">
        <v>0</v>
      </c>
      <c r="E19" s="242">
        <f t="shared" si="0"/>
        <v>0</v>
      </c>
      <c r="F19" s="221" t="s">
        <v>199</v>
      </c>
    </row>
    <row r="20" spans="1:6" ht="41.25" customHeight="1" outlineLevel="1">
      <c r="A20" s="341"/>
      <c r="B20" s="369"/>
      <c r="C20" s="186">
        <v>50</v>
      </c>
      <c r="D20" s="184">
        <v>0</v>
      </c>
      <c r="E20" s="242">
        <f t="shared" si="0"/>
        <v>0</v>
      </c>
      <c r="F20" s="221" t="s">
        <v>200</v>
      </c>
    </row>
    <row r="21" spans="1:6" ht="25.5" customHeight="1" outlineLevel="1">
      <c r="A21" s="341"/>
      <c r="B21" s="369"/>
      <c r="C21" s="219">
        <v>50</v>
      </c>
      <c r="D21" s="220">
        <v>50</v>
      </c>
      <c r="E21" s="242">
        <f t="shared" si="0"/>
        <v>1</v>
      </c>
      <c r="F21" s="222" t="s">
        <v>338</v>
      </c>
    </row>
    <row r="22" spans="1:6" ht="30.75" customHeight="1" outlineLevel="1">
      <c r="A22" s="341"/>
      <c r="B22" s="369"/>
      <c r="C22" s="186">
        <v>10</v>
      </c>
      <c r="D22" s="186">
        <v>0</v>
      </c>
      <c r="E22" s="242">
        <f t="shared" si="0"/>
        <v>0</v>
      </c>
      <c r="F22" s="221" t="s">
        <v>201</v>
      </c>
    </row>
    <row r="23" spans="1:6" ht="27.75" customHeight="1" outlineLevel="1" thickBot="1">
      <c r="A23" s="367"/>
      <c r="B23" s="370"/>
      <c r="C23" s="223">
        <v>0</v>
      </c>
      <c r="D23" s="224">
        <v>0</v>
      </c>
      <c r="E23" s="246" t="e">
        <f t="shared" si="0"/>
        <v>#DIV/0!</v>
      </c>
      <c r="F23" s="225" t="s">
        <v>339</v>
      </c>
    </row>
    <row r="24" spans="1:8" ht="169.5" customHeight="1">
      <c r="A24" s="340" t="s">
        <v>265</v>
      </c>
      <c r="B24" s="368" t="s">
        <v>216</v>
      </c>
      <c r="C24" s="185">
        <f>SUM(C25:C43)</f>
        <v>15079.54044</v>
      </c>
      <c r="D24" s="185">
        <f>SUM(D25:D43)</f>
        <v>8911.99724</v>
      </c>
      <c r="E24" s="177">
        <f t="shared" si="0"/>
        <v>0.5909992599217434</v>
      </c>
      <c r="F24" s="18" t="s">
        <v>217</v>
      </c>
      <c r="G24" s="55"/>
      <c r="H24" s="55"/>
    </row>
    <row r="25" spans="1:6" ht="42" customHeight="1" outlineLevel="1">
      <c r="A25" s="341"/>
      <c r="B25" s="369"/>
      <c r="C25" s="164">
        <v>300</v>
      </c>
      <c r="D25" s="254">
        <v>102.3</v>
      </c>
      <c r="E25" s="242">
        <f t="shared" si="0"/>
        <v>0.34099999999999997</v>
      </c>
      <c r="F25" s="162" t="s">
        <v>206</v>
      </c>
    </row>
    <row r="26" spans="1:6" ht="42" customHeight="1" outlineLevel="1">
      <c r="A26" s="341"/>
      <c r="B26" s="369"/>
      <c r="C26" s="164">
        <v>100</v>
      </c>
      <c r="D26" s="254">
        <v>31.3</v>
      </c>
      <c r="E26" s="242">
        <f t="shared" si="0"/>
        <v>0.313</v>
      </c>
      <c r="F26" s="162" t="s">
        <v>210</v>
      </c>
    </row>
    <row r="27" spans="1:6" ht="34.5" customHeight="1" outlineLevel="1">
      <c r="A27" s="341"/>
      <c r="B27" s="369"/>
      <c r="C27" s="164">
        <v>719.02237</v>
      </c>
      <c r="D27" s="254">
        <v>628.975</v>
      </c>
      <c r="E27" s="242">
        <f t="shared" si="0"/>
        <v>0.8747641606755573</v>
      </c>
      <c r="F27" s="162" t="s">
        <v>211</v>
      </c>
    </row>
    <row r="28" spans="1:6" ht="39" customHeight="1" outlineLevel="1">
      <c r="A28" s="341"/>
      <c r="B28" s="369"/>
      <c r="C28" s="164">
        <v>1030.2</v>
      </c>
      <c r="D28" s="254">
        <v>0</v>
      </c>
      <c r="E28" s="242">
        <f t="shared" si="0"/>
        <v>0</v>
      </c>
      <c r="F28" s="162" t="s">
        <v>346</v>
      </c>
    </row>
    <row r="29" spans="1:6" ht="39.75" customHeight="1" outlineLevel="1">
      <c r="A29" s="341"/>
      <c r="B29" s="369"/>
      <c r="C29" s="164">
        <v>0</v>
      </c>
      <c r="D29" s="254">
        <v>0</v>
      </c>
      <c r="E29" s="242"/>
      <c r="F29" s="162" t="s">
        <v>347</v>
      </c>
    </row>
    <row r="30" spans="1:6" ht="40.5" customHeight="1" outlineLevel="1">
      <c r="A30" s="341"/>
      <c r="B30" s="369"/>
      <c r="C30" s="164">
        <v>2378.5776299999998</v>
      </c>
      <c r="D30" s="254">
        <v>0</v>
      </c>
      <c r="E30" s="242">
        <f t="shared" si="0"/>
        <v>0</v>
      </c>
      <c r="F30" s="162" t="s">
        <v>310</v>
      </c>
    </row>
    <row r="31" spans="1:6" ht="23.25" customHeight="1" outlineLevel="1">
      <c r="A31" s="341"/>
      <c r="B31" s="369"/>
      <c r="C31" s="164">
        <v>1689.4</v>
      </c>
      <c r="D31" s="254">
        <v>1679.038</v>
      </c>
      <c r="E31" s="242"/>
      <c r="F31" s="162" t="s">
        <v>340</v>
      </c>
    </row>
    <row r="32" spans="1:6" ht="39.75" customHeight="1" outlineLevel="1">
      <c r="A32" s="341"/>
      <c r="B32" s="369"/>
      <c r="C32" s="164">
        <v>150.5</v>
      </c>
      <c r="D32" s="163">
        <v>63.048370000000006</v>
      </c>
      <c r="E32" s="242">
        <f t="shared" si="0"/>
        <v>0.41892604651162796</v>
      </c>
      <c r="F32" s="162" t="s">
        <v>203</v>
      </c>
    </row>
    <row r="33" spans="1:6" ht="24" customHeight="1" outlineLevel="1" collapsed="1">
      <c r="A33" s="341"/>
      <c r="B33" s="369"/>
      <c r="C33" s="164">
        <v>15</v>
      </c>
      <c r="D33" s="163">
        <v>0</v>
      </c>
      <c r="E33" s="242">
        <f t="shared" si="0"/>
        <v>0</v>
      </c>
      <c r="F33" s="162" t="s">
        <v>328</v>
      </c>
    </row>
    <row r="34" spans="1:6" ht="24" customHeight="1" outlineLevel="1">
      <c r="A34" s="341"/>
      <c r="B34" s="369"/>
      <c r="C34" s="164">
        <v>980</v>
      </c>
      <c r="D34" s="163">
        <v>681.7369399999999</v>
      </c>
      <c r="E34" s="242">
        <f t="shared" si="0"/>
        <v>0.6956499387755101</v>
      </c>
      <c r="F34" s="162" t="s">
        <v>202</v>
      </c>
    </row>
    <row r="35" spans="1:6" ht="24" customHeight="1" outlineLevel="1">
      <c r="A35" s="341"/>
      <c r="B35" s="369"/>
      <c r="C35" s="164">
        <v>136.62</v>
      </c>
      <c r="D35" s="163">
        <v>103.77654</v>
      </c>
      <c r="E35" s="242">
        <f t="shared" si="0"/>
        <v>0.7595999121651296</v>
      </c>
      <c r="F35" s="162" t="s">
        <v>204</v>
      </c>
    </row>
    <row r="36" spans="1:6" ht="24" customHeight="1" outlineLevel="1">
      <c r="A36" s="341"/>
      <c r="B36" s="369"/>
      <c r="C36" s="164">
        <v>1800</v>
      </c>
      <c r="D36" s="163">
        <v>1649.26557</v>
      </c>
      <c r="E36" s="242">
        <f t="shared" si="0"/>
        <v>0.9162586500000001</v>
      </c>
      <c r="F36" s="162" t="s">
        <v>205</v>
      </c>
    </row>
    <row r="37" spans="1:6" ht="30.75" customHeight="1" outlineLevel="1">
      <c r="A37" s="341"/>
      <c r="B37" s="369"/>
      <c r="C37" s="164">
        <v>50</v>
      </c>
      <c r="D37" s="164">
        <v>49.8</v>
      </c>
      <c r="E37" s="242">
        <f t="shared" si="0"/>
        <v>0.996</v>
      </c>
      <c r="F37" s="162" t="s">
        <v>207</v>
      </c>
    </row>
    <row r="38" spans="1:6" ht="30.75" customHeight="1" outlineLevel="1">
      <c r="A38" s="341"/>
      <c r="B38" s="369"/>
      <c r="C38" s="163">
        <v>230</v>
      </c>
      <c r="D38" s="163">
        <v>71.22018</v>
      </c>
      <c r="E38" s="242">
        <f t="shared" si="0"/>
        <v>0.30965295652173913</v>
      </c>
      <c r="F38" s="162" t="s">
        <v>208</v>
      </c>
    </row>
    <row r="39" spans="1:6" ht="24" customHeight="1" outlineLevel="1">
      <c r="A39" s="341"/>
      <c r="B39" s="369"/>
      <c r="C39" s="163">
        <v>3723.22019</v>
      </c>
      <c r="D39" s="186">
        <v>3050.56687</v>
      </c>
      <c r="E39" s="242">
        <f t="shared" si="0"/>
        <v>0.81933560582674</v>
      </c>
      <c r="F39" s="162" t="s">
        <v>209</v>
      </c>
    </row>
    <row r="40" spans="1:6" ht="24" customHeight="1" outlineLevel="1">
      <c r="A40" s="341"/>
      <c r="B40" s="369"/>
      <c r="C40" s="197">
        <v>250</v>
      </c>
      <c r="D40" s="219">
        <v>230.7</v>
      </c>
      <c r="E40" s="242">
        <f t="shared" si="0"/>
        <v>0.9228</v>
      </c>
      <c r="F40" s="162" t="s">
        <v>311</v>
      </c>
    </row>
    <row r="41" spans="1:6" ht="24" customHeight="1" outlineLevel="1">
      <c r="A41" s="341"/>
      <c r="B41" s="369"/>
      <c r="C41" s="197">
        <v>600</v>
      </c>
      <c r="D41" s="219">
        <v>308.49</v>
      </c>
      <c r="E41" s="242">
        <f t="shared" si="0"/>
        <v>0.51415</v>
      </c>
      <c r="F41" s="226" t="s">
        <v>341</v>
      </c>
    </row>
    <row r="42" spans="1:6" ht="24" customHeight="1" outlineLevel="1">
      <c r="A42" s="341"/>
      <c r="B42" s="369"/>
      <c r="C42" s="197">
        <v>677.00025</v>
      </c>
      <c r="D42" s="219">
        <v>11.779770000000001</v>
      </c>
      <c r="E42" s="242">
        <f t="shared" si="0"/>
        <v>0.017399949261466298</v>
      </c>
      <c r="F42" s="162" t="s">
        <v>312</v>
      </c>
    </row>
    <row r="43" spans="1:6" ht="36.75" customHeight="1" outlineLevel="1" thickBot="1">
      <c r="A43" s="241"/>
      <c r="B43" s="370"/>
      <c r="C43" s="244">
        <v>250</v>
      </c>
      <c r="D43" s="245">
        <v>250</v>
      </c>
      <c r="E43" s="242">
        <f t="shared" si="0"/>
        <v>1</v>
      </c>
      <c r="F43" s="162" t="s">
        <v>313</v>
      </c>
    </row>
    <row r="44" spans="1:6" ht="93.75" customHeight="1" outlineLevel="1">
      <c r="A44" s="371" t="s">
        <v>320</v>
      </c>
      <c r="B44" s="368" t="s">
        <v>319</v>
      </c>
      <c r="C44" s="185">
        <f>SUM(C45:C56)</f>
        <v>39882.387559999996</v>
      </c>
      <c r="D44" s="185">
        <f>SUM(D45:D56)</f>
        <v>12954.991999999998</v>
      </c>
      <c r="E44" s="177">
        <f>D44/C44</f>
        <v>0.32482990093083586</v>
      </c>
      <c r="F44" s="180" t="s">
        <v>327</v>
      </c>
    </row>
    <row r="45" spans="1:6" ht="24" customHeight="1" outlineLevel="1">
      <c r="A45" s="372"/>
      <c r="B45" s="369"/>
      <c r="C45" s="176">
        <v>10166.6</v>
      </c>
      <c r="D45" s="176">
        <v>9046.594</v>
      </c>
      <c r="E45" s="242">
        <f t="shared" si="0"/>
        <v>0.8898347530147738</v>
      </c>
      <c r="F45" s="162" t="s">
        <v>321</v>
      </c>
    </row>
    <row r="46" spans="1:6" ht="24" customHeight="1" outlineLevel="1">
      <c r="A46" s="372"/>
      <c r="B46" s="369"/>
      <c r="C46" s="176">
        <v>0</v>
      </c>
      <c r="D46" s="176">
        <v>0</v>
      </c>
      <c r="E46" s="242"/>
      <c r="F46" s="162" t="s">
        <v>322</v>
      </c>
    </row>
    <row r="47" spans="1:6" ht="24" customHeight="1" outlineLevel="1">
      <c r="A47" s="372"/>
      <c r="B47" s="369"/>
      <c r="C47" s="176">
        <v>332.9</v>
      </c>
      <c r="D47" s="176">
        <v>203.603</v>
      </c>
      <c r="E47" s="242">
        <f t="shared" si="0"/>
        <v>0.6116040853109043</v>
      </c>
      <c r="F47" s="162" t="s">
        <v>323</v>
      </c>
    </row>
    <row r="48" spans="1:6" ht="24" customHeight="1" outlineLevel="1">
      <c r="A48" s="372"/>
      <c r="B48" s="369"/>
      <c r="C48" s="176">
        <v>0</v>
      </c>
      <c r="D48" s="176">
        <v>0</v>
      </c>
      <c r="E48" s="242"/>
      <c r="F48" s="162" t="s">
        <v>324</v>
      </c>
    </row>
    <row r="49" spans="1:6" ht="24" customHeight="1" outlineLevel="1">
      <c r="A49" s="372"/>
      <c r="B49" s="369"/>
      <c r="C49" s="176">
        <v>510.1</v>
      </c>
      <c r="D49" s="176">
        <v>346.134</v>
      </c>
      <c r="E49" s="242">
        <f t="shared" si="0"/>
        <v>0.6785610664575573</v>
      </c>
      <c r="F49" s="162" t="s">
        <v>325</v>
      </c>
    </row>
    <row r="50" spans="1:6" ht="24" customHeight="1" outlineLevel="1">
      <c r="A50" s="372"/>
      <c r="B50" s="369"/>
      <c r="C50" s="176">
        <v>218</v>
      </c>
      <c r="D50" s="176">
        <v>0</v>
      </c>
      <c r="E50" s="242">
        <f t="shared" si="0"/>
        <v>0</v>
      </c>
      <c r="F50" s="162" t="s">
        <v>360</v>
      </c>
    </row>
    <row r="51" spans="1:6" ht="34.5" customHeight="1" outlineLevel="1">
      <c r="A51" s="372"/>
      <c r="B51" s="369"/>
      <c r="C51" s="176">
        <v>0</v>
      </c>
      <c r="D51" s="176">
        <v>0</v>
      </c>
      <c r="E51" s="242"/>
      <c r="F51" s="227" t="s">
        <v>355</v>
      </c>
    </row>
    <row r="52" spans="1:6" ht="24" customHeight="1" outlineLevel="1">
      <c r="A52" s="372"/>
      <c r="B52" s="369"/>
      <c r="C52" s="176">
        <v>23158.787559999997</v>
      </c>
      <c r="D52" s="176">
        <v>0</v>
      </c>
      <c r="E52" s="242">
        <f t="shared" si="0"/>
        <v>0</v>
      </c>
      <c r="F52" s="162" t="s">
        <v>326</v>
      </c>
    </row>
    <row r="53" spans="1:6" ht="33" customHeight="1" outlineLevel="1">
      <c r="A53" s="372"/>
      <c r="B53" s="369"/>
      <c r="C53" s="176">
        <v>4728.24</v>
      </c>
      <c r="D53" s="176">
        <v>2889.48</v>
      </c>
      <c r="E53" s="242">
        <f t="shared" si="0"/>
        <v>0.6111111111111112</v>
      </c>
      <c r="F53" s="165" t="s">
        <v>359</v>
      </c>
    </row>
    <row r="54" spans="1:6" ht="33" customHeight="1" outlineLevel="1">
      <c r="A54" s="372"/>
      <c r="B54" s="369"/>
      <c r="C54" s="176">
        <v>0</v>
      </c>
      <c r="D54" s="176">
        <v>0</v>
      </c>
      <c r="E54" s="242"/>
      <c r="F54" s="165" t="s">
        <v>358</v>
      </c>
    </row>
    <row r="55" spans="1:6" ht="42" customHeight="1" outlineLevel="1">
      <c r="A55" s="372"/>
      <c r="B55" s="369"/>
      <c r="C55" s="176">
        <v>767.76</v>
      </c>
      <c r="D55" s="176">
        <v>469.181</v>
      </c>
      <c r="E55" s="242">
        <f t="shared" si="0"/>
        <v>0.6111037303323955</v>
      </c>
      <c r="F55" s="162" t="s">
        <v>356</v>
      </c>
    </row>
    <row r="56" spans="1:6" ht="39.75" customHeight="1" outlineLevel="1" thickBot="1">
      <c r="A56" s="372"/>
      <c r="B56" s="369"/>
      <c r="C56" s="230">
        <v>0</v>
      </c>
      <c r="D56" s="230">
        <v>0</v>
      </c>
      <c r="E56" s="242"/>
      <c r="F56" s="162" t="s">
        <v>357</v>
      </c>
    </row>
    <row r="57" spans="1:6" ht="114.75" customHeight="1">
      <c r="A57" s="340" t="s">
        <v>266</v>
      </c>
      <c r="B57" s="353" t="s">
        <v>250</v>
      </c>
      <c r="C57" s="183">
        <f>SUM(C58:C65)</f>
        <v>2410.2100200000004</v>
      </c>
      <c r="D57" s="228">
        <f>SUM(D58:D67)</f>
        <v>1058.81254</v>
      </c>
      <c r="E57" s="177">
        <f t="shared" si="0"/>
        <v>0.43930301974265284</v>
      </c>
      <c r="F57" s="18" t="s">
        <v>218</v>
      </c>
    </row>
    <row r="58" spans="1:6" ht="40.5" customHeight="1">
      <c r="A58" s="341"/>
      <c r="B58" s="354"/>
      <c r="C58" s="231">
        <v>1000</v>
      </c>
      <c r="D58" s="229">
        <v>500</v>
      </c>
      <c r="E58" s="242">
        <f t="shared" si="0"/>
        <v>0.5</v>
      </c>
      <c r="F58" s="162" t="s">
        <v>314</v>
      </c>
    </row>
    <row r="59" spans="1:6" ht="30.75" customHeight="1">
      <c r="A59" s="341"/>
      <c r="B59" s="354"/>
      <c r="C59" s="231">
        <v>100</v>
      </c>
      <c r="D59" s="229">
        <v>50</v>
      </c>
      <c r="E59" s="242">
        <f t="shared" si="0"/>
        <v>0.5</v>
      </c>
      <c r="F59" s="162" t="s">
        <v>212</v>
      </c>
    </row>
    <row r="60" spans="1:6" ht="39.75" customHeight="1" hidden="1" outlineLevel="2">
      <c r="A60" s="341"/>
      <c r="B60" s="354"/>
      <c r="C60" s="231">
        <v>0</v>
      </c>
      <c r="D60" s="231">
        <v>0</v>
      </c>
      <c r="E60" s="242" t="e">
        <f t="shared" si="0"/>
        <v>#DIV/0!</v>
      </c>
      <c r="F60" s="162" t="s">
        <v>315</v>
      </c>
    </row>
    <row r="61" spans="1:6" ht="32.25" customHeight="1" hidden="1" outlineLevel="2">
      <c r="A61" s="341"/>
      <c r="B61" s="354"/>
      <c r="C61" s="231"/>
      <c r="D61" s="231"/>
      <c r="E61" s="242" t="e">
        <f t="shared" si="0"/>
        <v>#DIV/0!</v>
      </c>
      <c r="F61" s="162" t="s">
        <v>348</v>
      </c>
    </row>
    <row r="62" spans="1:6" ht="30.75" customHeight="1" hidden="1" outlineLevel="2">
      <c r="A62" s="341"/>
      <c r="B62" s="354"/>
      <c r="C62" s="231">
        <v>0</v>
      </c>
      <c r="D62" s="231">
        <v>0</v>
      </c>
      <c r="E62" s="242" t="e">
        <f t="shared" si="0"/>
        <v>#DIV/0!</v>
      </c>
      <c r="F62" s="165" t="s">
        <v>316</v>
      </c>
    </row>
    <row r="63" spans="1:6" ht="30.75" customHeight="1" collapsed="1">
      <c r="A63" s="341"/>
      <c r="B63" s="354"/>
      <c r="C63" s="232">
        <v>30</v>
      </c>
      <c r="D63" s="184">
        <v>23.1</v>
      </c>
      <c r="E63" s="242">
        <f t="shared" si="0"/>
        <v>0.77</v>
      </c>
      <c r="F63" s="162" t="s">
        <v>342</v>
      </c>
    </row>
    <row r="64" spans="1:6" ht="45" customHeight="1">
      <c r="A64" s="341"/>
      <c r="B64" s="354"/>
      <c r="C64" s="232">
        <v>517.51002</v>
      </c>
      <c r="D64" s="218">
        <v>485.71254</v>
      </c>
      <c r="E64" s="242">
        <f t="shared" si="0"/>
        <v>0.9385567838860395</v>
      </c>
      <c r="F64" s="162" t="s">
        <v>343</v>
      </c>
    </row>
    <row r="65" spans="1:6" ht="37.5" customHeight="1" thickBot="1">
      <c r="A65" s="341"/>
      <c r="B65" s="354"/>
      <c r="C65" s="232">
        <v>762.7</v>
      </c>
      <c r="D65" s="218">
        <v>0</v>
      </c>
      <c r="E65" s="242">
        <f t="shared" si="0"/>
        <v>0</v>
      </c>
      <c r="F65" s="162" t="s">
        <v>344</v>
      </c>
    </row>
    <row r="66" spans="1:6" ht="52.5" customHeight="1" hidden="1" outlineLevel="1" collapsed="1">
      <c r="A66" s="340" t="s">
        <v>267</v>
      </c>
      <c r="B66" s="353" t="s">
        <v>268</v>
      </c>
      <c r="C66" s="233">
        <f>SUM(C67:C68)</f>
        <v>0</v>
      </c>
      <c r="D66" s="233">
        <f>SUM(D67:D68)</f>
        <v>0</v>
      </c>
      <c r="E66" s="177" t="e">
        <f>D66/C66</f>
        <v>#DIV/0!</v>
      </c>
      <c r="F66" s="234" t="s">
        <v>269</v>
      </c>
    </row>
    <row r="67" spans="1:6" ht="61.5" customHeight="1" hidden="1" outlineLevel="1">
      <c r="A67" s="341"/>
      <c r="B67" s="354"/>
      <c r="C67" s="187"/>
      <c r="D67" s="187"/>
      <c r="E67" s="256" t="e">
        <f>D67/C67</f>
        <v>#DIV/0!</v>
      </c>
      <c r="F67" s="17" t="s">
        <v>270</v>
      </c>
    </row>
    <row r="68" spans="1:6" ht="69.75" customHeight="1" hidden="1" outlineLevel="1" thickBot="1">
      <c r="A68" s="367"/>
      <c r="B68" s="355"/>
      <c r="C68" s="235"/>
      <c r="D68" s="235"/>
      <c r="E68" s="255" t="e">
        <f>D68/C68</f>
        <v>#DIV/0!</v>
      </c>
      <c r="F68" s="236" t="s">
        <v>271</v>
      </c>
    </row>
    <row r="69" spans="1:6" ht="19.5" customHeight="1" hidden="1" outlineLevel="1" collapsed="1" thickBot="1">
      <c r="A69" s="375" t="s">
        <v>238</v>
      </c>
      <c r="B69" s="376"/>
      <c r="C69" s="188">
        <f>C12+C18+C24+C57+C66+C44</f>
        <v>57866.03801999999</v>
      </c>
      <c r="D69" s="188">
        <f>D12+D18+D24+D57+D66+D44</f>
        <v>23131.70178</v>
      </c>
      <c r="E69" s="107">
        <f>D69/C69</f>
        <v>0.39974573292896065</v>
      </c>
      <c r="F69" s="19"/>
    </row>
    <row r="70" spans="1:6" ht="30" customHeight="1" hidden="1" outlineLevel="1" thickBot="1">
      <c r="A70" s="377" t="s">
        <v>272</v>
      </c>
      <c r="B70" s="378"/>
      <c r="C70" s="378"/>
      <c r="D70" s="378"/>
      <c r="E70" s="378"/>
      <c r="F70" s="379"/>
    </row>
    <row r="71" spans="1:6" ht="102" customHeight="1" hidden="1" outlineLevel="1" thickBot="1">
      <c r="A71" s="21" t="s">
        <v>273</v>
      </c>
      <c r="B71" s="22" t="s">
        <v>190</v>
      </c>
      <c r="C71" s="189"/>
      <c r="D71" s="189"/>
      <c r="E71" s="178" t="e">
        <f aca="true" t="shared" si="1" ref="E71:E77">D71/C71</f>
        <v>#DIV/0!</v>
      </c>
      <c r="F71" s="25" t="s">
        <v>220</v>
      </c>
    </row>
    <row r="72" spans="1:6" ht="102" customHeight="1" hidden="1" outlineLevel="1" thickBot="1">
      <c r="A72" s="21" t="s">
        <v>274</v>
      </c>
      <c r="B72" s="22" t="s">
        <v>191</v>
      </c>
      <c r="C72" s="189"/>
      <c r="D72" s="189"/>
      <c r="E72" s="178" t="e">
        <f t="shared" si="1"/>
        <v>#DIV/0!</v>
      </c>
      <c r="F72" s="23" t="s">
        <v>237</v>
      </c>
    </row>
    <row r="73" spans="1:6" ht="107.25" customHeight="1" hidden="1" outlineLevel="1" thickBot="1">
      <c r="A73" s="181" t="s">
        <v>251</v>
      </c>
      <c r="B73" s="166" t="s">
        <v>252</v>
      </c>
      <c r="C73" s="190">
        <v>0</v>
      </c>
      <c r="D73" s="190">
        <v>0</v>
      </c>
      <c r="E73" s="179" t="e">
        <f t="shared" si="1"/>
        <v>#DIV/0!</v>
      </c>
      <c r="F73" s="20" t="s">
        <v>275</v>
      </c>
    </row>
    <row r="74" spans="1:6" ht="102" customHeight="1" hidden="1" outlineLevel="1" thickBot="1">
      <c r="A74" s="21" t="s">
        <v>234</v>
      </c>
      <c r="B74" s="24" t="s">
        <v>219</v>
      </c>
      <c r="C74" s="191">
        <v>0</v>
      </c>
      <c r="D74" s="191">
        <v>0</v>
      </c>
      <c r="E74" s="107" t="e">
        <f t="shared" si="1"/>
        <v>#DIV/0!</v>
      </c>
      <c r="F74" s="25" t="s">
        <v>235</v>
      </c>
    </row>
    <row r="75" spans="1:6" ht="25.5" customHeight="1" hidden="1" outlineLevel="1" thickBot="1">
      <c r="A75" s="26" t="s">
        <v>233</v>
      </c>
      <c r="B75" s="15" t="s">
        <v>222</v>
      </c>
      <c r="C75" s="192">
        <v>0</v>
      </c>
      <c r="D75" s="192">
        <v>0</v>
      </c>
      <c r="E75" s="107" t="e">
        <f t="shared" si="1"/>
        <v>#DIV/0!</v>
      </c>
      <c r="F75" s="23" t="s">
        <v>239</v>
      </c>
    </row>
    <row r="76" spans="1:6" ht="23.25" customHeight="1" hidden="1" outlineLevel="1" thickBot="1">
      <c r="A76" s="375" t="s">
        <v>236</v>
      </c>
      <c r="B76" s="376"/>
      <c r="C76" s="192">
        <f>C71+C72+C73</f>
        <v>0</v>
      </c>
      <c r="D76" s="192">
        <f>D71+D72+D73</f>
        <v>0</v>
      </c>
      <c r="E76" s="107" t="e">
        <f t="shared" si="1"/>
        <v>#DIV/0!</v>
      </c>
      <c r="F76" s="19"/>
    </row>
    <row r="77" spans="1:6" ht="25.5" customHeight="1" collapsed="1" thickBot="1">
      <c r="A77" s="373" t="s">
        <v>253</v>
      </c>
      <c r="B77" s="374"/>
      <c r="C77" s="193">
        <f>C69+C76</f>
        <v>57866.03801999999</v>
      </c>
      <c r="D77" s="193">
        <f>D69+D76</f>
        <v>23131.70178</v>
      </c>
      <c r="E77" s="107">
        <f t="shared" si="1"/>
        <v>0.39974573292896065</v>
      </c>
      <c r="F77" s="27"/>
    </row>
  </sheetData>
  <sheetProtection/>
  <mergeCells count="28">
    <mergeCell ref="B24:B43"/>
    <mergeCell ref="A44:A56"/>
    <mergeCell ref="B44:B56"/>
    <mergeCell ref="A57:A65"/>
    <mergeCell ref="A77:B77"/>
    <mergeCell ref="A76:B76"/>
    <mergeCell ref="A70:F70"/>
    <mergeCell ref="A66:A68"/>
    <mergeCell ref="A69:B69"/>
    <mergeCell ref="B66:B68"/>
    <mergeCell ref="A4:F4"/>
    <mergeCell ref="B5:D5"/>
    <mergeCell ref="A7:B8"/>
    <mergeCell ref="C7:D7"/>
    <mergeCell ref="F7:F10"/>
    <mergeCell ref="B57:B65"/>
    <mergeCell ref="A24:A42"/>
    <mergeCell ref="A18:A23"/>
    <mergeCell ref="B18:B23"/>
    <mergeCell ref="B12:B17"/>
    <mergeCell ref="A12:A17"/>
    <mergeCell ref="B9:B10"/>
    <mergeCell ref="A9:A10"/>
    <mergeCell ref="E7:E9"/>
    <mergeCell ref="D9:D10"/>
    <mergeCell ref="A11:F11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2020-12-01T08:28:53Z</cp:lastPrinted>
  <dcterms:created xsi:type="dcterms:W3CDTF">2007-10-25T07:17:21Z</dcterms:created>
  <dcterms:modified xsi:type="dcterms:W3CDTF">2021-02-04T07:18:52Z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