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1'!$A$1:$F$172</definedName>
    <definedName name="_xlnm.Print_Area" localSheetId="1">'Приложение 2'!$A$1:$D$151</definedName>
    <definedName name="_xlnm.Print_Area" localSheetId="4">'Приложение 5'!$A$1:$F$76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55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<sst xmlns="http://schemas.openxmlformats.org/spreadsheetml/2006/main" count="748" uniqueCount="426">
  <si>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</si>
  <si>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</si>
  <si>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</si>
  <si>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</si>
  <si>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</si>
  <si>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</si>
  <si>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</si>
  <si>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</si>
  <si>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</si>
  <si>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</si>
  <si>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</si>
  <si>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</si>
  <si>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</si>
  <si>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</si>
  <si>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</si>
  <si>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</si>
  <si>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</si>
  <si>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</si>
  <si>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</si>
  <si>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</si>
  <si>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</si>
  <si>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</si>
  <si>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</si>
  <si>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</si>
  <si>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</si>
  <si>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</si>
  <si>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</si>
  <si>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</si>
  <si>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</si>
  <si>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</si>
  <si>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</si>
  <si>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</si>
  <si>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</si>
  <si>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</si>
  <si>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</si>
  <si>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</si>
  <si>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</si>
  <si>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</si>
  <si>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</si>
  <si>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</si>
  <si>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</si>
  <si>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</si>
  <si>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</si>
  <si>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</si>
  <si>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</si>
  <si>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</si>
  <si>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</si>
  <si>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</si>
  <si>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</si>
  <si>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</si>
  <si>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</si>
  <si>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</si>
  <si>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</si>
  <si>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</si>
  <si>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</si>
  <si>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</si>
  <si>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</si>
  <si>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</si>
  <si>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</si>
  <si>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</si>
  <si>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</si>
  <si>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</si>
  <si>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</si>
  <si>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</si>
  <si>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</si>
  <si>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</si>
  <si>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</si>
  <si>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</si>
  <si>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</si>
  <si>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</si>
  <si>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</si>
  <si>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</si>
  <si>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</si>
  <si>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</si>
  <si>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</si>
  <si>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</si>
  <si>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</si>
  <si>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</si>
  <si>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</si>
  <si>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</si>
  <si>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</si>
  <si>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</si>
  <si>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</si>
  <si>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</si>
  <si>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</si>
  <si>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</si>
  <si>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</si>
  <si>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</si>
  <si>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</si>
  <si>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</si>
  <si>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</si>
  <si>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</si>
  <si>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</si>
  <si>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</si>
  <si>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</si>
  <si>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</si>
  <si>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</si>
  <si>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</si>
  <si>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</si>
  <si>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</si>
  <si>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</si>
  <si>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</si>
  <si>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</si>
  <si>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</si>
  <si>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</si>
  <si>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</si>
  <si>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</si>
  <si>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</si>
  <si>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</si>
  <si>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</si>
  <si>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</si>
  <si>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</si>
  <si>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</si>
  <si>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</si>
  <si>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</si>
  <si>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</si>
  <si>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</si>
  <si>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</si>
  <si>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</si>
  <si>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</si>
  <si>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</si>
  <si>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</si>
  <si>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</si>
  <si>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</si>
  <si>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</si>
  <si>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</si>
  <si>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</si>
  <si>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</si>
  <si>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</si>
  <si>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</si>
  <si>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</si>
  <si>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</si>
  <si>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</si>
  <si>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</si>
  <si>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</si>
  <si>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</si>
  <si>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</si>
  <si>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</si>
  <si>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</si>
  <si>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</si>
  <si>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</si>
  <si>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</si>
  <si>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</si>
  <si>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</si>
  <si>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</si>
  <si>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</si>
  <si>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</si>
  <si>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</si>
  <si>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</si>
  <si>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</si>
  <si>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</si>
  <si>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</si>
  <si>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</si>
  <si>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</si>
  <si>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</si>
  <si>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</si>
  <si>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</si>
  <si>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</si>
  <si>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</si>
  <si>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</si>
  <si>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</si>
  <si>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</si>
  <si>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</si>
  <si>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</si>
  <si>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</si>
  <si>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</si>
  <si>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</si>
  <si>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</si>
  <si>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</si>
  <si>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</si>
  <si>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</si>
  <si>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</si>
  <si>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</si>
  <si>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</si>
  <si>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</si>
  <si>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</si>
  <si>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</si>
  <si>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</si>
  <si>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</si>
  <si>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</si>
  <si>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</si>
  <si>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</si>
  <si>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</si>
  <si>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</si>
  <si>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</si>
  <si>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</si>
  <si>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</si>
  <si>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</si>
  <si>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</si>
  <si>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</si>
  <si>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</si>
  <si>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</si>
  <si>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</si>
  <si>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</si>
  <si>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</si>
  <si>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</si>
  <si>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</si>
  <si>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</si>
  <si>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</si>
  <si>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</si>
  <si>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</si>
  <si>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</si>
  <si>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</si>
  <si>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</si>
  <si>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</si>
  <si>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</si>
  <si>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</si>
  <si>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</si>
  <si>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</si>
  <si>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</si>
  <si>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</si>
  <si>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</si>
  <si>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</si>
  <si>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</si>
  <si>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</si>
  <si>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</si>
  <si>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</si>
  <si>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</si>
  <si>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</si>
  <si>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</si>
  <si>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</si>
  <si>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</si>
  <si>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</si>
  <si>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</si>
  <si>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</si>
  <si>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</si>
  <si>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</si>
  <si>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</si>
  <si>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</si>
  <si>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</si>
  <si>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</si>
  <si>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</si>
  <si>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</si>
  <si>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</si>
  <si>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</si>
  <si>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</si>
  <si>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</si>
  <si>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</si>
  <si>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</si>
  <si>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</si>
  <si>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</si>
  <si>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</si>
  <si>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</si>
  <si>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</si>
  <si>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</si>
  <si>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</si>
  <si>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</si>
  <si>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</si>
  <si>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</si>
  <si>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</si>
  <si>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</si>
  <si>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</si>
  <si>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</si>
  <si>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</si>
  <si>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</si>
  <si>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</si>
  <si>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</si>
  <si>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</si>
  <si>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</si>
  <si>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</si>
  <si>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</si>
  <si>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</si>
  <si>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</si>
  <si>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</si>
  <si>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</si>
  <si>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</si>
  <si>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</si>
  <si>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</si>
  <si>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</si>
  <si>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</si>
  <si>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</si>
  <si>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</si>
  <si>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</si>
  <si>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</si>
  <si>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</si>
  <si>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</si>
  <si>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</si>
  <si>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</si>
  <si>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</si>
  <si>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</si>
  <si>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</si>
  <si>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</si>
  <si>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</si>
  <si>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</si>
  <si>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</si>
  <si>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</si>
  <si>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</si>
  <si>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</si>
  <si>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</si>
  <si>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</si>
  <si>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</si>
  <si>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</si>
  <si>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</si>
  <si>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</si>
  <si>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</si>
  <si>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</si>
  <si>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</si>
  <si>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</si>
  <si>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</si>
  <si>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</si>
  <si>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</si>
  <si>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</si>
  <si>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</si>
  <si>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</si>
  <si>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</si>
  <si>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</si>
  <si>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</si>
  <si>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</si>
  <si>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</si>
  <si>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</si>
  <si>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</si>
  <si>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</si>
  <si>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</si>
  <si>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</si>
  <si>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</si>
  <si>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</si>
  <si>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</si>
  <si>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</si>
  <si>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</si>
  <si>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</si>
  <si>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</si>
  <si>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</si>
  <si>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</si>
  <si>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</si>
  <si>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</si>
  <si>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</si>
  <si>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</si>
  <si>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</si>
  <si>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</si>
  <si>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</si>
  <si>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</si>
  <si>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</si>
  <si>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</si>
  <si>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</si>
  <si>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</si>
  <si>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</si>
  <si>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</si>
  <si>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</si>
  <si>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</si>
  <si>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</si>
  <si>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</si>
  <si>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</si>
  <si>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</si>
  <si>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</si>
  <si>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</si>
  <si>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</si>
  <si>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</si>
  <si>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</si>
  <si>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</si>
  <si>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</si>
  <si>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</si>
  <si>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</si>
  <si>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</si>
  <si>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</si>
  <si>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</si>
  <si>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</si>
  <si>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</si>
  <si>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</si>
  <si>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</si>
  <si>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</si>
  <si>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</si>
  <si>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</si>
  <si>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</si>
  <si>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</si>
  <si>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</si>
  <si>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</si>
  <si>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>Мероприятия по развитию и поддержке малого предпринимательства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</si>
  <si>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</si>
  <si>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</si>
  <si>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</si>
  <si>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</si>
  <si>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</si>
  <si>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</si>
  <si>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</si>
  <si>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\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</si>
  <si>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</si>
  <si>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</si>
  <si>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</si>
  <si>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</si>
  <si>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</si>
  <si>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</si>
  <si>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</si>
  <si>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</si>
  <si>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</si>
  <si>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</si>
  <si>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</si>
  <si>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</si>
  <si>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</si>
  <si>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</si>
  <si>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</si>
  <si>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>Ремонтные двигатели</t>
  </si>
  <si>
    <t>шт</t>
  </si>
  <si>
    <t xml:space="preserve">ОСНОВНЫЕ ПОКАЗАТЕЛИ РАБОТЫ ПРОМЫШЛЕННЫХ ПРЕДПРИЯТИЙ
</t>
  </si>
  <si>
    <t>Адрес:188360, Ленинградская область, п. Войсковицы, Промзона 1, участок 5</t>
  </si>
  <si>
    <t>e-mail: baikalspb@inbox.ru</t>
  </si>
  <si>
    <t>Отгружено товаров собственного производства, выполнено работ и услуг с НДС</t>
  </si>
  <si>
    <t>Объем запланированных средств на 2020 год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</si>
  <si>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</si>
  <si>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</si>
  <si>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по обеспечению первичных мер пожарной безопасности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</si>
  <si>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</si>
  <si>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автомобильных дорог общего пользования местного значения (общ.инфрастр-ра)</t>
  </si>
  <si>
    <t>Мероприятия поликвидации несанкционированных свалок, вывозу ТКО, оборудованию и содержанию мест для сбора мусора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</si>
  <si>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</si>
  <si>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</si>
  <si>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Строительство и реконструкция спортивных сооружений</t>
  </si>
  <si>
    <t xml:space="preserve">Обеспечение деятельности подведомственных учреждений культуры                         Субсидии на иные цели : </t>
  </si>
  <si>
    <t>за 6 месяцев  2020года</t>
  </si>
  <si>
    <t>Объем  выделенных средств в рамках программы за 6мес. 2020 года</t>
  </si>
  <si>
    <t>% исполнения</t>
  </si>
  <si>
    <t xml:space="preserve"> Софинансирование выполнения работ по ремонту асфальтобетонного покрытия  автомобильной дороги в.п.Новый Учхоз</t>
  </si>
  <si>
    <t>Депутатские ЗАКС софинансирование реализации проектов местных инициатив</t>
  </si>
  <si>
    <t xml:space="preserve">офинансирование мероприятий по грантовой поддержке местных инициатив граждан </t>
  </si>
  <si>
    <t xml:space="preserve">  за   6 месяцев 2020г</t>
  </si>
  <si>
    <t>6 мес. 2020 года</t>
  </si>
  <si>
    <t>6мес. 2020 года</t>
  </si>
  <si>
    <t>4/18</t>
  </si>
  <si>
    <t>За 6 месяцев 2020г. отчет</t>
  </si>
  <si>
    <t>72/0</t>
  </si>
  <si>
    <t>2333382/0</t>
  </si>
  <si>
    <t>2431886/0</t>
  </si>
  <si>
    <t xml:space="preserve"> -</t>
  </si>
  <si>
    <t>48</t>
  </si>
  <si>
    <t>Численность постоянного населения (наотчетную дату- всего</t>
  </si>
  <si>
    <t>2020 год</t>
  </si>
  <si>
    <t xml:space="preserve"> 2019 г. отчет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</si>
</sst>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_-* #,##0.00000_р_._-;\-* #,##0.00000_р_._-;_-* &quot;-&quot;?????_р_._-;_-@_-"/>
    <numFmt numFmtId="179" formatCode="_-* #,##0.000_р_._-;\-* #,##0.000_р_._-;_-* &quot;-&quot;?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-* #,##0.000000_р_._-;\-* #,##0.000000_р_._-;_-* &quot;-&quot;?????_р_._-;_-@_-"/>
    <numFmt numFmtId="188" formatCode="_-* #,##0.0000_р_._-;\-* #,##0.0000_р_._-;_-* &quot;-&quot;?????_р_._-;_-@_-"/>
    <numFmt numFmtId="189" formatCode="_-* #,##0.000_р_._-;\-* #,##0.000_р_._-;_-* &quot;-&quot;?????_р_._-;_-@_-"/>
    <numFmt numFmtId="190" formatCode="_-* #,##0.00_р_._-;\-* #,##0.00_р_._-;_-* &quot;-&quot;???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#,##0.00_ ;\-#,##0.00\ "/>
    <numFmt numFmtId="195" formatCode="_(* #,##0.00_);_(* \(#,##0.00\);_(* &quot;-&quot;??_);_(@_)"/>
    <numFmt numFmtId="196" formatCode="#,##0.00_р_."/>
    <numFmt numFmtId="197" formatCode="?"/>
  </numFmts>
  <fonts count="85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43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4" borderId="21" xfId="53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76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76" fontId="4" fillId="0" borderId="2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176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10" fontId="26" fillId="0" borderId="34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0" fontId="26" fillId="0" borderId="3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27" fillId="0" borderId="0" xfId="0" applyNumberFormat="1" applyFont="1" applyAlignment="1">
      <alignment/>
    </xf>
    <xf numFmtId="176" fontId="27" fillId="0" borderId="0" xfId="0" applyNumberFormat="1" applyFont="1" applyAlignment="1">
      <alignment horizontal="center"/>
    </xf>
    <xf numFmtId="176" fontId="28" fillId="33" borderId="35" xfId="0" applyNumberFormat="1" applyFont="1" applyFill="1" applyBorder="1" applyAlignment="1">
      <alignment horizontal="center" vertical="center" wrapText="1"/>
    </xf>
    <xf numFmtId="176" fontId="34" fillId="33" borderId="36" xfId="0" applyNumberFormat="1" applyFont="1" applyFill="1" applyBorder="1" applyAlignment="1">
      <alignment horizontal="center" vertical="center" readingOrder="2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3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37" xfId="0" applyFont="1" applyFill="1" applyBorder="1" applyAlignment="1">
      <alignment horizontal="left"/>
    </xf>
    <xf numFmtId="3" fontId="4" fillId="0" borderId="38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top"/>
    </xf>
    <xf numFmtId="0" fontId="3" fillId="0" borderId="38" xfId="54" applyFont="1" applyFill="1" applyBorder="1" applyAlignment="1" applyProtection="1">
      <alignment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32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16" fontId="4" fillId="0" borderId="3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wrapText="1"/>
    </xf>
    <xf numFmtId="0" fontId="4" fillId="0" borderId="39" xfId="0" applyFont="1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22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45" xfId="53" applyNumberFormat="1" applyFont="1" applyFill="1" applyBorder="1" applyAlignment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8" fillId="33" borderId="46" xfId="0" applyFont="1" applyFill="1" applyBorder="1" applyAlignment="1">
      <alignment horizontal="center" vertical="center" wrapText="1"/>
    </xf>
    <xf numFmtId="0" fontId="81" fillId="34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3" fillId="0" borderId="38" xfId="54" applyFont="1" applyFill="1" applyBorder="1" applyAlignment="1" applyProtection="1">
      <alignment horizontal="left" vertical="center" wrapText="1"/>
      <protection/>
    </xf>
    <xf numFmtId="196" fontId="6" fillId="34" borderId="10" xfId="53" applyNumberFormat="1" applyFont="1" applyFill="1" applyBorder="1" applyAlignment="1">
      <alignment horizontal="center" vertical="center" wrapText="1"/>
      <protection/>
    </xf>
    <xf numFmtId="2" fontId="6" fillId="0" borderId="38" xfId="53" applyNumberFormat="1" applyFont="1" applyFill="1" applyBorder="1" applyAlignment="1">
      <alignment horizontal="center" wrapText="1"/>
      <protection/>
    </xf>
    <xf numFmtId="176" fontId="34" fillId="33" borderId="47" xfId="0" applyNumberFormat="1" applyFont="1" applyFill="1" applyBorder="1" applyAlignment="1">
      <alignment horizontal="center" vertical="center" readingOrder="2"/>
    </xf>
    <xf numFmtId="176" fontId="34" fillId="33" borderId="48" xfId="0" applyNumberFormat="1" applyFont="1" applyFill="1" applyBorder="1" applyAlignment="1">
      <alignment horizontal="center" vertical="center" readingOrder="2"/>
    </xf>
    <xf numFmtId="176" fontId="34" fillId="33" borderId="49" xfId="0" applyNumberFormat="1" applyFont="1" applyFill="1" applyBorder="1" applyAlignment="1">
      <alignment horizontal="center" vertical="center" readingOrder="2"/>
    </xf>
    <xf numFmtId="0" fontId="30" fillId="34" borderId="27" xfId="53" applyFont="1" applyFill="1" applyBorder="1" applyAlignment="1">
      <alignment vertical="center" wrapText="1"/>
      <protection/>
    </xf>
    <xf numFmtId="0" fontId="30" fillId="34" borderId="50" xfId="0" applyFont="1" applyFill="1" applyBorder="1" applyAlignment="1">
      <alignment horizontal="center" vertical="center" wrapText="1"/>
    </xf>
    <xf numFmtId="196" fontId="16" fillId="0" borderId="27" xfId="0" applyNumberFormat="1" applyFont="1" applyFill="1" applyBorder="1" applyAlignment="1">
      <alignment horizontal="center" vertical="center" readingOrder="2"/>
    </xf>
    <xf numFmtId="2" fontId="16" fillId="0" borderId="27" xfId="0" applyNumberFormat="1" applyFont="1" applyFill="1" applyBorder="1" applyAlignment="1">
      <alignment horizontal="center" vertical="center" readingOrder="2"/>
    </xf>
    <xf numFmtId="2" fontId="6" fillId="34" borderId="51" xfId="53" applyNumberFormat="1" applyFont="1" applyFill="1" applyBorder="1" applyAlignment="1">
      <alignment horizontal="center" vertical="center" wrapText="1"/>
      <protection/>
    </xf>
    <xf numFmtId="2" fontId="16" fillId="33" borderId="27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71" fontId="6" fillId="34" borderId="10" xfId="53" applyNumberFormat="1" applyFont="1" applyFill="1" applyBorder="1" applyAlignment="1">
      <alignment horizontal="center" vertical="center" readingOrder="2"/>
      <protection/>
    </xf>
    <xf numFmtId="171" fontId="5" fillId="34" borderId="23" xfId="53" applyNumberFormat="1" applyFont="1" applyFill="1" applyBorder="1" applyAlignment="1">
      <alignment horizontal="center" vertical="center" readingOrder="2"/>
      <protection/>
    </xf>
    <xf numFmtId="2" fontId="5" fillId="34" borderId="23" xfId="53" applyNumberFormat="1" applyFont="1" applyFill="1" applyBorder="1" applyAlignment="1">
      <alignment horizontal="center" vertical="center" wrapText="1"/>
      <protection/>
    </xf>
    <xf numFmtId="2" fontId="5" fillId="34" borderId="38" xfId="53" applyNumberFormat="1" applyFont="1" applyFill="1" applyBorder="1" applyAlignment="1">
      <alignment horizontal="center" vertical="center" wrapText="1"/>
      <protection/>
    </xf>
    <xf numFmtId="2" fontId="16" fillId="33" borderId="23" xfId="0" applyNumberFormat="1" applyFont="1" applyFill="1" applyBorder="1" applyAlignment="1">
      <alignment horizontal="center" vertical="center" readingOrder="2"/>
    </xf>
    <xf numFmtId="2" fontId="5" fillId="34" borderId="23" xfId="53" applyNumberFormat="1" applyFont="1" applyFill="1" applyBorder="1" applyAlignment="1">
      <alignment horizontal="center" vertical="center" readingOrder="2"/>
      <protection/>
    </xf>
    <xf numFmtId="2" fontId="39" fillId="33" borderId="23" xfId="0" applyNumberFormat="1" applyFont="1" applyFill="1" applyBorder="1" applyAlignment="1">
      <alignment horizontal="center" vertical="center" wrapText="1"/>
    </xf>
    <xf numFmtId="3" fontId="83" fillId="35" borderId="0" xfId="0" applyNumberFormat="1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2" fontId="6" fillId="34" borderId="45" xfId="53" applyNumberFormat="1" applyFont="1" applyFill="1" applyBorder="1" applyAlignment="1">
      <alignment horizontal="center" vertical="center" wrapText="1"/>
      <protection/>
    </xf>
    <xf numFmtId="2" fontId="6" fillId="0" borderId="32" xfId="53" applyNumberFormat="1" applyFont="1" applyFill="1" applyBorder="1" applyAlignment="1">
      <alignment horizontal="center" vertical="center" wrapText="1"/>
      <protection/>
    </xf>
    <xf numFmtId="4" fontId="8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86" fontId="4" fillId="0" borderId="26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32" borderId="0" xfId="0" applyNumberFormat="1" applyFont="1" applyFill="1" applyAlignment="1">
      <alignment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26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2" fontId="6" fillId="0" borderId="49" xfId="53" applyNumberFormat="1" applyFont="1" applyFill="1" applyBorder="1" applyAlignment="1">
      <alignment horizontal="center" vertical="center" wrapText="1"/>
      <protection/>
    </xf>
    <xf numFmtId="2" fontId="6" fillId="0" borderId="38" xfId="53" applyNumberFormat="1" applyFont="1" applyFill="1" applyBorder="1" applyAlignment="1">
      <alignment horizontal="center" vertical="center" wrapText="1"/>
      <protection/>
    </xf>
    <xf numFmtId="170" fontId="81" fillId="34" borderId="0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23" fillId="0" borderId="27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34" borderId="52" xfId="53" applyNumberFormat="1" applyFont="1" applyFill="1" applyBorder="1" applyAlignment="1">
      <alignment horizontal="center" vertical="center" wrapText="1"/>
      <protection/>
    </xf>
    <xf numFmtId="2" fontId="6" fillId="34" borderId="32" xfId="53" applyNumberFormat="1" applyFont="1" applyFill="1" applyBorder="1" applyAlignment="1">
      <alignment horizontal="center" vertical="center" wrapText="1"/>
      <protection/>
    </xf>
    <xf numFmtId="2" fontId="6" fillId="34" borderId="53" xfId="53" applyNumberFormat="1" applyFont="1" applyFill="1" applyBorder="1" applyAlignment="1">
      <alignment horizontal="center" vertical="center" wrapText="1"/>
      <protection/>
    </xf>
    <xf numFmtId="0" fontId="22" fillId="34" borderId="18" xfId="53" applyFont="1" applyFill="1" applyBorder="1" applyAlignment="1">
      <alignment vertical="center" wrapText="1"/>
      <protection/>
    </xf>
    <xf numFmtId="0" fontId="22" fillId="34" borderId="28" xfId="53" applyFont="1" applyFill="1" applyBorder="1" applyAlignment="1">
      <alignment vertical="center" wrapText="1"/>
      <protection/>
    </xf>
    <xf numFmtId="2" fontId="6" fillId="34" borderId="46" xfId="53" applyNumberFormat="1" applyFont="1" applyFill="1" applyBorder="1" applyAlignment="1">
      <alignment horizontal="center" vertical="center" wrapText="1"/>
      <protection/>
    </xf>
    <xf numFmtId="2" fontId="6" fillId="34" borderId="54" xfId="53" applyNumberFormat="1" applyFont="1" applyFill="1" applyBorder="1" applyAlignment="1">
      <alignment horizontal="center" vertical="center" wrapText="1"/>
      <protection/>
    </xf>
    <xf numFmtId="197" fontId="22" fillId="0" borderId="55" xfId="0" applyNumberFormat="1" applyFont="1" applyFill="1" applyBorder="1" applyAlignment="1" applyProtection="1">
      <alignment horizontal="left" vertical="center" wrapText="1"/>
      <protection/>
    </xf>
    <xf numFmtId="0" fontId="22" fillId="34" borderId="38" xfId="53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left" vertical="center" wrapText="1"/>
      <protection/>
    </xf>
    <xf numFmtId="2" fontId="16" fillId="0" borderId="56" xfId="0" applyNumberFormat="1" applyFont="1" applyFill="1" applyBorder="1" applyAlignment="1">
      <alignment horizontal="center" vertical="center" readingOrder="2"/>
    </xf>
    <xf numFmtId="2" fontId="6" fillId="0" borderId="51" xfId="53" applyNumberFormat="1" applyFont="1" applyFill="1" applyBorder="1" applyAlignment="1">
      <alignment horizontal="center" vertical="center" wrapText="1"/>
      <protection/>
    </xf>
    <xf numFmtId="2" fontId="6" fillId="0" borderId="57" xfId="53" applyNumberFormat="1" applyFont="1" applyFill="1" applyBorder="1" applyAlignment="1">
      <alignment horizontal="center" wrapText="1"/>
      <protection/>
    </xf>
    <xf numFmtId="171" fontId="6" fillId="0" borderId="10" xfId="5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171" fontId="16" fillId="33" borderId="27" xfId="0" applyNumberFormat="1" applyFont="1" applyFill="1" applyBorder="1" applyAlignment="1">
      <alignment horizontal="center" vertical="center" readingOrder="2"/>
    </xf>
    <xf numFmtId="0" fontId="30" fillId="34" borderId="20" xfId="53" applyFont="1" applyFill="1" applyBorder="1" applyAlignment="1">
      <alignment vertical="center" wrapText="1"/>
      <protection/>
    </xf>
    <xf numFmtId="171" fontId="6" fillId="34" borderId="26" xfId="53" applyNumberFormat="1" applyFont="1" applyFill="1" applyBorder="1" applyAlignment="1">
      <alignment horizontal="center" vertical="center" readingOrder="2"/>
      <protection/>
    </xf>
    <xf numFmtId="0" fontId="22" fillId="34" borderId="30" xfId="53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wrapText="1"/>
    </xf>
    <xf numFmtId="0" fontId="30" fillId="34" borderId="59" xfId="53" applyFont="1" applyFill="1" applyBorder="1" applyAlignment="1">
      <alignment horizontal="center" vertical="center" wrapText="1"/>
      <protection/>
    </xf>
    <xf numFmtId="176" fontId="40" fillId="33" borderId="10" xfId="0" applyNumberFormat="1" applyFont="1" applyFill="1" applyBorder="1" applyAlignment="1">
      <alignment horizontal="center" vertical="center" readingOrder="2"/>
    </xf>
    <xf numFmtId="176" fontId="40" fillId="33" borderId="49" xfId="0" applyNumberFormat="1" applyFont="1" applyFill="1" applyBorder="1" applyAlignment="1">
      <alignment horizontal="center" vertical="center" readingOrder="2"/>
    </xf>
    <xf numFmtId="2" fontId="6" fillId="0" borderId="26" xfId="53" applyNumberFormat="1" applyFont="1" applyFill="1" applyBorder="1" applyAlignment="1">
      <alignment horizontal="center" vertical="center" wrapText="1"/>
      <protection/>
    </xf>
    <xf numFmtId="2" fontId="6" fillId="34" borderId="26" xfId="53" applyNumberFormat="1" applyFont="1" applyFill="1" applyBorder="1" applyAlignment="1">
      <alignment horizontal="center" vertical="center" wrapText="1"/>
      <protection/>
    </xf>
    <xf numFmtId="176" fontId="40" fillId="33" borderId="60" xfId="0" applyNumberFormat="1" applyFont="1" applyFill="1" applyBorder="1" applyAlignment="1">
      <alignment horizontal="center" vertical="center" readingOrder="2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wrapText="1"/>
    </xf>
    <xf numFmtId="49" fontId="4" fillId="0" borderId="27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24" fillId="0" borderId="39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66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wrapText="1"/>
    </xf>
    <xf numFmtId="0" fontId="4" fillId="0" borderId="68" xfId="0" applyFont="1" applyFill="1" applyBorder="1" applyAlignment="1">
      <alignment horizontal="left" wrapText="1"/>
    </xf>
    <xf numFmtId="0" fontId="4" fillId="0" borderId="69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top"/>
    </xf>
    <xf numFmtId="0" fontId="4" fillId="0" borderId="70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4" fillId="0" borderId="45" xfId="0" applyFont="1" applyFill="1" applyBorder="1" applyAlignment="1">
      <alignment horizontal="left" wrapText="1"/>
    </xf>
    <xf numFmtId="0" fontId="24" fillId="0" borderId="68" xfId="0" applyFont="1" applyFill="1" applyBorder="1" applyAlignment="1">
      <alignment horizontal="left" wrapText="1"/>
    </xf>
    <xf numFmtId="0" fontId="24" fillId="0" borderId="66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34" borderId="71" xfId="0" applyNumberFormat="1" applyFont="1" applyFill="1" applyBorder="1" applyAlignment="1">
      <alignment horizontal="center" vertical="center" wrapText="1"/>
    </xf>
    <xf numFmtId="49" fontId="5" fillId="34" borderId="72" xfId="0" applyNumberFormat="1" applyFont="1" applyFill="1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74" xfId="0" applyFont="1" applyFill="1" applyBorder="1" applyAlignment="1">
      <alignment horizontal="center" vertical="center" wrapText="1"/>
    </xf>
    <xf numFmtId="0" fontId="20" fillId="34" borderId="75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61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74" xfId="0" applyFont="1" applyFill="1" applyBorder="1" applyAlignment="1">
      <alignment horizontal="center" vertical="center" wrapText="1"/>
    </xf>
    <xf numFmtId="0" fontId="5" fillId="34" borderId="75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8" xfId="0" applyFont="1" applyFill="1" applyBorder="1" applyAlignment="1">
      <alignment horizontal="center" vertical="center" wrapText="1"/>
    </xf>
    <xf numFmtId="0" fontId="21" fillId="34" borderId="7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0" fillId="34" borderId="82" xfId="53" applyFont="1" applyFill="1" applyBorder="1" applyAlignment="1">
      <alignment horizontal="center" vertical="center" wrapText="1"/>
      <protection/>
    </xf>
    <xf numFmtId="0" fontId="30" fillId="34" borderId="59" xfId="53" applyFont="1" applyFill="1" applyBorder="1" applyAlignment="1">
      <alignment horizontal="center" vertical="center" wrapText="1"/>
      <protection/>
    </xf>
    <xf numFmtId="0" fontId="30" fillId="34" borderId="25" xfId="53" applyFont="1" applyFill="1" applyBorder="1" applyAlignment="1">
      <alignment horizontal="center" vertical="center" wrapText="1"/>
      <protection/>
    </xf>
    <xf numFmtId="0" fontId="30" fillId="34" borderId="70" xfId="53" applyFont="1" applyFill="1" applyBorder="1" applyAlignment="1">
      <alignment horizontal="center" vertical="center" wrapText="1"/>
      <protection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3" xfId="0" applyFont="1" applyFill="1" applyBorder="1" applyAlignment="1">
      <alignment horizontal="left" vertical="center" wrapText="1" indent="4"/>
    </xf>
    <xf numFmtId="0" fontId="30" fillId="34" borderId="62" xfId="53" applyFont="1" applyFill="1" applyBorder="1" applyAlignment="1">
      <alignment horizontal="center" vertical="center" wrapText="1"/>
      <protection/>
    </xf>
    <xf numFmtId="0" fontId="30" fillId="34" borderId="63" xfId="53" applyFont="1" applyFill="1" applyBorder="1" applyAlignment="1">
      <alignment horizontal="center" vertical="center" wrapText="1"/>
      <protection/>
    </xf>
    <xf numFmtId="0" fontId="28" fillId="33" borderId="62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34" borderId="50" xfId="53" applyFont="1" applyFill="1" applyBorder="1" applyAlignment="1">
      <alignment horizontal="center" vertical="center" wrapText="1"/>
      <protection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61" xfId="0" applyFont="1" applyFill="1" applyBorder="1" applyAlignment="1">
      <alignment horizontal="center" vertical="center" wrapText="1"/>
    </xf>
    <xf numFmtId="0" fontId="28" fillId="33" borderId="76" xfId="0" applyFont="1" applyFill="1" applyBorder="1" applyAlignment="1">
      <alignment horizontal="center" vertical="center" wrapText="1"/>
    </xf>
    <xf numFmtId="0" fontId="28" fillId="33" borderId="83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71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176" fontId="29" fillId="0" borderId="71" xfId="0" applyNumberFormat="1" applyFont="1" applyBorder="1" applyAlignment="1">
      <alignment horizontal="center" vertical="center" wrapText="1"/>
    </xf>
    <xf numFmtId="176" fontId="29" fillId="0" borderId="84" xfId="0" applyNumberFormat="1" applyFont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62" xfId="0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5"/>
  <sheetViews>
    <sheetView view="pageBreakPreview" zoomScaleNormal="125" zoomScaleSheetLayoutView="100" zoomScalePageLayoutView="0" workbookViewId="0" topLeftCell="A1">
      <selection activeCell="D112" sqref="D112"/>
    </sheetView>
  </sheetViews>
  <sheetFormatPr defaultColWidth="8.875" defaultRowHeight="12.75" outlineLevelCol="1"/>
  <cols>
    <col min="1" max="1" width="5.00390625" style="36" customWidth="1"/>
    <col min="2" max="2" width="51.625" style="35" customWidth="1"/>
    <col min="3" max="3" width="9.25390625" style="36" customWidth="1"/>
    <col min="4" max="4" width="12.625" style="36" hidden="1" customWidth="1" outlineLevel="1"/>
    <col min="5" max="5" width="13.00390625" style="36" customWidth="1" collapsed="1"/>
    <col min="6" max="6" width="11.625" style="36" customWidth="1"/>
    <col min="7" max="16384" width="8.875" style="35" customWidth="1"/>
  </cols>
  <sheetData>
    <row r="1" spans="1:6" ht="13.5" customHeight="1">
      <c r="A1" s="347" t="s">
        <v>80</v>
      </c>
      <c r="B1" s="347"/>
      <c r="C1" s="347"/>
      <c r="D1" s="347"/>
      <c r="E1" s="347"/>
      <c r="F1" s="347"/>
    </row>
    <row r="2" spans="1:6" ht="17.25" customHeight="1">
      <c r="A2" s="351" t="s">
        <v>47</v>
      </c>
      <c r="B2" s="351"/>
      <c r="C2" s="351"/>
      <c r="D2" s="351"/>
      <c r="E2" s="351"/>
      <c r="F2" s="351"/>
    </row>
    <row r="3" spans="1:6" ht="20.25">
      <c r="A3" s="355" t="s">
        <v>280</v>
      </c>
      <c r="B3" s="355"/>
      <c r="C3" s="355"/>
      <c r="D3" s="355"/>
      <c r="E3" s="355"/>
      <c r="F3" s="355"/>
    </row>
    <row r="4" spans="1:6" ht="15" customHeight="1">
      <c r="A4" s="352" t="s">
        <v>413</v>
      </c>
      <c r="B4" s="352"/>
      <c r="C4" s="352"/>
      <c r="D4" s="352"/>
      <c r="E4" s="352"/>
      <c r="F4" s="352"/>
    </row>
    <row r="5" ht="3" customHeight="1" thickBot="1"/>
    <row r="6" spans="1:6" ht="24" customHeight="1">
      <c r="A6" s="339" t="s">
        <v>0</v>
      </c>
      <c r="B6" s="353" t="s">
        <v>1</v>
      </c>
      <c r="C6" s="341" t="s">
        <v>81</v>
      </c>
      <c r="D6" s="345" t="s">
        <v>425</v>
      </c>
      <c r="E6" s="345" t="s">
        <v>417</v>
      </c>
      <c r="F6" s="356" t="s">
        <v>311</v>
      </c>
    </row>
    <row r="7" spans="1:6" ht="41.25" customHeight="1" thickBot="1">
      <c r="A7" s="340"/>
      <c r="B7" s="354"/>
      <c r="C7" s="342"/>
      <c r="D7" s="346"/>
      <c r="E7" s="346"/>
      <c r="F7" s="357"/>
    </row>
    <row r="8" spans="1:6" ht="15" customHeight="1" thickBot="1">
      <c r="A8" s="322" t="s">
        <v>82</v>
      </c>
      <c r="B8" s="323"/>
      <c r="C8" s="323"/>
      <c r="D8" s="332"/>
      <c r="E8" s="332"/>
      <c r="F8" s="333"/>
    </row>
    <row r="9" spans="1:6" ht="25.5">
      <c r="A9" s="161" t="s">
        <v>2</v>
      </c>
      <c r="B9" s="162" t="s">
        <v>423</v>
      </c>
      <c r="C9" s="157" t="s">
        <v>3</v>
      </c>
      <c r="D9" s="157">
        <v>6568</v>
      </c>
      <c r="E9" s="157">
        <v>6353</v>
      </c>
      <c r="F9" s="104">
        <f>E9/D9</f>
        <v>0.9672655298416565</v>
      </c>
    </row>
    <row r="10" spans="1:6" ht="12.75">
      <c r="A10" s="163" t="s">
        <v>4</v>
      </c>
      <c r="B10" s="91" t="s">
        <v>182</v>
      </c>
      <c r="C10" s="82" t="s">
        <v>3</v>
      </c>
      <c r="D10" s="82">
        <v>24</v>
      </c>
      <c r="E10" s="82">
        <v>20</v>
      </c>
      <c r="F10" s="104">
        <f aca="true" t="shared" si="0" ref="F10:F16">E10/D10</f>
        <v>0.8333333333333334</v>
      </c>
    </row>
    <row r="11" spans="1:6" ht="12.75">
      <c r="A11" s="163" t="s">
        <v>5</v>
      </c>
      <c r="B11" s="91" t="s">
        <v>83</v>
      </c>
      <c r="C11" s="82" t="s">
        <v>3</v>
      </c>
      <c r="D11" s="82">
        <v>31</v>
      </c>
      <c r="E11" s="82">
        <v>53</v>
      </c>
      <c r="F11" s="104">
        <f t="shared" si="0"/>
        <v>1.7096774193548387</v>
      </c>
    </row>
    <row r="12" spans="1:6" ht="12.75">
      <c r="A12" s="163" t="s">
        <v>55</v>
      </c>
      <c r="B12" s="91" t="s">
        <v>164</v>
      </c>
      <c r="C12" s="82" t="s">
        <v>3</v>
      </c>
      <c r="D12" s="238">
        <v>-26</v>
      </c>
      <c r="E12" s="82">
        <v>-37</v>
      </c>
      <c r="F12" s="104">
        <f t="shared" si="0"/>
        <v>1.4230769230769231</v>
      </c>
    </row>
    <row r="13" spans="1:6" ht="12.75">
      <c r="A13" s="164" t="s">
        <v>74</v>
      </c>
      <c r="B13" s="91" t="s">
        <v>89</v>
      </c>
      <c r="C13" s="165" t="s">
        <v>209</v>
      </c>
      <c r="D13" s="239">
        <f>(D10/D9)*1000</f>
        <v>3.6540803897685747</v>
      </c>
      <c r="E13" s="245">
        <f>(E10/E9)*1000</f>
        <v>3.148118998898158</v>
      </c>
      <c r="F13" s="104">
        <f t="shared" si="0"/>
        <v>0.8615352326984627</v>
      </c>
    </row>
    <row r="14" spans="1:6" ht="12.75">
      <c r="A14" s="163" t="s">
        <v>73</v>
      </c>
      <c r="B14" s="91" t="s">
        <v>90</v>
      </c>
      <c r="C14" s="165" t="s">
        <v>209</v>
      </c>
      <c r="D14" s="239">
        <f>(D11/D9)*1000</f>
        <v>4.719853836784409</v>
      </c>
      <c r="E14" s="245">
        <f>(E11/E9)*1000</f>
        <v>8.34251534708012</v>
      </c>
      <c r="F14" s="104">
        <f t="shared" si="0"/>
        <v>1.7675367999878138</v>
      </c>
    </row>
    <row r="15" spans="1:6" ht="12.75">
      <c r="A15" s="164" t="s">
        <v>75</v>
      </c>
      <c r="B15" s="91" t="s">
        <v>91</v>
      </c>
      <c r="C15" s="165" t="s">
        <v>209</v>
      </c>
      <c r="D15" s="239">
        <f>D13-D14</f>
        <v>-1.0657734470158347</v>
      </c>
      <c r="E15" s="245">
        <f>E13-E14</f>
        <v>-5.194396348181962</v>
      </c>
      <c r="F15" s="104">
        <f t="shared" si="0"/>
        <v>4.873827887837017</v>
      </c>
    </row>
    <row r="16" spans="1:6" ht="13.5" customHeight="1" thickBot="1">
      <c r="A16" s="166" t="s">
        <v>163</v>
      </c>
      <c r="B16" s="167" t="s">
        <v>76</v>
      </c>
      <c r="C16" s="165" t="s">
        <v>209</v>
      </c>
      <c r="D16" s="240">
        <f>(D12/D9)*1000</f>
        <v>-3.9585870889159556</v>
      </c>
      <c r="E16" s="246">
        <f>(E12/E9)*1000</f>
        <v>-5.824020147961592</v>
      </c>
      <c r="F16" s="104">
        <f t="shared" si="0"/>
        <v>1.471237089685067</v>
      </c>
    </row>
    <row r="17" spans="1:6" ht="15" customHeight="1" thickBot="1">
      <c r="A17" s="348" t="s">
        <v>283</v>
      </c>
      <c r="B17" s="349"/>
      <c r="C17" s="349"/>
      <c r="D17" s="349"/>
      <c r="E17" s="349"/>
      <c r="F17" s="350"/>
    </row>
    <row r="18" spans="1:7" ht="19.5" customHeight="1">
      <c r="A18" s="312" t="s">
        <v>48</v>
      </c>
      <c r="B18" s="168" t="s">
        <v>191</v>
      </c>
      <c r="C18" s="169" t="s">
        <v>3</v>
      </c>
      <c r="D18" s="160">
        <v>913.6</v>
      </c>
      <c r="E18" s="160">
        <v>1162.8</v>
      </c>
      <c r="F18" s="108">
        <f>E18/D18</f>
        <v>1.2727670753064797</v>
      </c>
      <c r="G18" s="244"/>
    </row>
    <row r="19" spans="1:6" ht="11.25" customHeight="1">
      <c r="A19" s="300"/>
      <c r="B19" s="302" t="s">
        <v>211</v>
      </c>
      <c r="C19" s="302"/>
      <c r="D19" s="302"/>
      <c r="E19" s="302"/>
      <c r="F19" s="303"/>
    </row>
    <row r="20" spans="1:6" ht="12.75">
      <c r="A20" s="300"/>
      <c r="B20" s="205" t="s">
        <v>25</v>
      </c>
      <c r="C20" s="157" t="s">
        <v>3</v>
      </c>
      <c r="D20" s="157">
        <v>297</v>
      </c>
      <c r="E20" s="190">
        <f>'Приложение 2'!C64</f>
        <v>287</v>
      </c>
      <c r="F20" s="104">
        <f>E20/D20</f>
        <v>0.9663299663299664</v>
      </c>
    </row>
    <row r="21" spans="1:6" ht="12.75">
      <c r="A21" s="300"/>
      <c r="B21" s="110" t="s">
        <v>26</v>
      </c>
      <c r="C21" s="82" t="s">
        <v>3</v>
      </c>
      <c r="D21" s="82"/>
      <c r="E21" s="82"/>
      <c r="F21" s="97"/>
    </row>
    <row r="22" spans="1:6" ht="12.75">
      <c r="A22" s="300"/>
      <c r="B22" s="110" t="s">
        <v>20</v>
      </c>
      <c r="C22" s="82" t="s">
        <v>3</v>
      </c>
      <c r="D22" s="82">
        <v>407.17</v>
      </c>
      <c r="E22" s="191">
        <f>'Приложение 2'!C14+'Приложение 2'!C138</f>
        <v>337.5</v>
      </c>
      <c r="F22" s="104">
        <f>E22/D22</f>
        <v>0.8288921089471228</v>
      </c>
    </row>
    <row r="23" spans="1:6" ht="27" customHeight="1">
      <c r="A23" s="300"/>
      <c r="B23" s="110" t="s">
        <v>27</v>
      </c>
      <c r="C23" s="82" t="s">
        <v>3</v>
      </c>
      <c r="D23" s="82">
        <f>529</f>
        <v>529</v>
      </c>
      <c r="E23" s="82">
        <f>'Приложение 2'!C40</f>
        <v>484</v>
      </c>
      <c r="F23" s="97">
        <f>E23/D23</f>
        <v>0.9149338374291115</v>
      </c>
    </row>
    <row r="24" spans="1:6" ht="12.75">
      <c r="A24" s="300"/>
      <c r="B24" s="110" t="s">
        <v>19</v>
      </c>
      <c r="C24" s="82" t="s">
        <v>3</v>
      </c>
      <c r="D24" s="82"/>
      <c r="E24" s="82"/>
      <c r="F24" s="97"/>
    </row>
    <row r="25" spans="1:6" ht="29.25" customHeight="1">
      <c r="A25" s="300"/>
      <c r="B25" s="110" t="s">
        <v>28</v>
      </c>
      <c r="C25" s="82" t="s">
        <v>3</v>
      </c>
      <c r="D25" s="82">
        <v>214</v>
      </c>
      <c r="E25" s="294">
        <f>'Приложение 2'!C90</f>
        <v>179.6</v>
      </c>
      <c r="F25" s="97">
        <f>E25/D25</f>
        <v>0.8392523364485981</v>
      </c>
    </row>
    <row r="26" spans="1:9" ht="12.75">
      <c r="A26" s="300"/>
      <c r="B26" s="110" t="s">
        <v>29</v>
      </c>
      <c r="C26" s="82" t="s">
        <v>3</v>
      </c>
      <c r="D26" s="82"/>
      <c r="E26" s="82"/>
      <c r="F26" s="97"/>
      <c r="I26" s="78"/>
    </row>
    <row r="27" spans="1:6" ht="12.75">
      <c r="A27" s="300"/>
      <c r="B27" s="110" t="s">
        <v>24</v>
      </c>
      <c r="C27" s="82" t="s">
        <v>3</v>
      </c>
      <c r="D27" s="82"/>
      <c r="E27" s="294">
        <v>381.4</v>
      </c>
      <c r="F27" s="97" t="e">
        <f>E27/D27</f>
        <v>#DIV/0!</v>
      </c>
    </row>
    <row r="28" spans="1:6" ht="12.75">
      <c r="A28" s="300"/>
      <c r="B28" s="110" t="s">
        <v>30</v>
      </c>
      <c r="C28" s="82" t="s">
        <v>3</v>
      </c>
      <c r="D28" s="82"/>
      <c r="E28" s="82"/>
      <c r="F28" s="97"/>
    </row>
    <row r="29" spans="1:6" ht="26.25" customHeight="1">
      <c r="A29" s="300"/>
      <c r="B29" s="110" t="s">
        <v>31</v>
      </c>
      <c r="C29" s="82" t="s">
        <v>3</v>
      </c>
      <c r="D29" s="82"/>
      <c r="E29" s="82"/>
      <c r="F29" s="97"/>
    </row>
    <row r="30" spans="1:6" ht="25.5">
      <c r="A30" s="300"/>
      <c r="B30" s="110" t="s">
        <v>32</v>
      </c>
      <c r="C30" s="82" t="s">
        <v>3</v>
      </c>
      <c r="D30" s="82"/>
      <c r="E30" s="82"/>
      <c r="F30" s="97"/>
    </row>
    <row r="31" spans="1:6" ht="27.75" customHeight="1">
      <c r="A31" s="163" t="s">
        <v>56</v>
      </c>
      <c r="B31" s="167" t="s">
        <v>192</v>
      </c>
      <c r="C31" s="82" t="s">
        <v>46</v>
      </c>
      <c r="D31" s="82">
        <v>0.22</v>
      </c>
      <c r="E31" s="82">
        <v>1.59</v>
      </c>
      <c r="F31" s="97">
        <f>E31/D31</f>
        <v>7.2272727272727275</v>
      </c>
    </row>
    <row r="32" spans="1:6" ht="23.25" customHeight="1">
      <c r="A32" s="300" t="s">
        <v>54</v>
      </c>
      <c r="B32" s="91" t="s">
        <v>193</v>
      </c>
      <c r="C32" s="82" t="s">
        <v>45</v>
      </c>
      <c r="D32" s="82">
        <v>20</v>
      </c>
      <c r="E32" s="103">
        <f>'Приложение 2'!C15+'Приложение 2'!C41+'Приложение 2'!C65+'Приложение 2'!C91+'Приложение 2'!C139</f>
        <v>26</v>
      </c>
      <c r="F32" s="97">
        <f>E32/D32</f>
        <v>1.3</v>
      </c>
    </row>
    <row r="33" spans="1:6" ht="12.75">
      <c r="A33" s="300"/>
      <c r="B33" s="302" t="s">
        <v>201</v>
      </c>
      <c r="C33" s="302"/>
      <c r="D33" s="302"/>
      <c r="E33" s="302"/>
      <c r="F33" s="303"/>
    </row>
    <row r="34" spans="1:6" ht="12.75">
      <c r="A34" s="300"/>
      <c r="B34" s="91" t="s">
        <v>49</v>
      </c>
      <c r="C34" s="82" t="s">
        <v>45</v>
      </c>
      <c r="D34" s="238">
        <v>20</v>
      </c>
      <c r="E34" s="82">
        <v>26</v>
      </c>
      <c r="F34" s="97">
        <f>E34/D34</f>
        <v>1.3</v>
      </c>
    </row>
    <row r="35" spans="1:6" ht="25.5">
      <c r="A35" s="300"/>
      <c r="B35" s="91" t="s">
        <v>243</v>
      </c>
      <c r="C35" s="82"/>
      <c r="D35" s="238" t="s">
        <v>248</v>
      </c>
      <c r="E35" s="82" t="s">
        <v>248</v>
      </c>
      <c r="F35" s="97"/>
    </row>
    <row r="36" spans="1:6" ht="12.75">
      <c r="A36" s="300"/>
      <c r="B36" s="91" t="s">
        <v>318</v>
      </c>
      <c r="C36" s="82"/>
      <c r="D36" s="238">
        <v>21</v>
      </c>
      <c r="E36" s="82">
        <v>26</v>
      </c>
      <c r="F36" s="97">
        <f>E36/D36</f>
        <v>1.2380952380952381</v>
      </c>
    </row>
    <row r="37" spans="1:6" ht="12.75">
      <c r="A37" s="300"/>
      <c r="B37" s="91" t="s">
        <v>183</v>
      </c>
      <c r="C37" s="82" t="s">
        <v>45</v>
      </c>
      <c r="D37" s="102"/>
      <c r="E37" s="82"/>
      <c r="F37" s="97"/>
    </row>
    <row r="38" spans="1:6" ht="25.5">
      <c r="A38" s="300"/>
      <c r="B38" s="91" t="s">
        <v>243</v>
      </c>
      <c r="C38" s="82"/>
      <c r="D38" s="238"/>
      <c r="E38" s="82" t="s">
        <v>248</v>
      </c>
      <c r="F38" s="97"/>
    </row>
    <row r="39" spans="1:6" ht="12.75" hidden="1">
      <c r="A39" s="300"/>
      <c r="B39" s="91"/>
      <c r="C39" s="82"/>
      <c r="D39" s="82"/>
      <c r="E39" s="82"/>
      <c r="F39" s="97"/>
    </row>
    <row r="40" spans="1:6" ht="12.75" hidden="1">
      <c r="A40" s="300"/>
      <c r="B40" s="91"/>
      <c r="C40" s="82"/>
      <c r="D40" s="82"/>
      <c r="E40" s="82"/>
      <c r="F40" s="201"/>
    </row>
    <row r="41" spans="1:6" ht="12.75">
      <c r="A41" s="300"/>
      <c r="B41" s="343" t="s">
        <v>87</v>
      </c>
      <c r="C41" s="343"/>
      <c r="D41" s="343"/>
      <c r="E41" s="343"/>
      <c r="F41" s="344"/>
    </row>
    <row r="42" spans="1:6" ht="12.75">
      <c r="A42" s="300"/>
      <c r="B42" s="109" t="s">
        <v>25</v>
      </c>
      <c r="C42" s="82" t="s">
        <v>45</v>
      </c>
      <c r="D42" s="238" t="s">
        <v>248</v>
      </c>
      <c r="E42" s="82" t="s">
        <v>248</v>
      </c>
      <c r="F42" s="97"/>
    </row>
    <row r="43" spans="1:6" ht="12.75">
      <c r="A43" s="300"/>
      <c r="B43" s="109" t="s">
        <v>26</v>
      </c>
      <c r="C43" s="82" t="s">
        <v>45</v>
      </c>
      <c r="D43" s="238" t="s">
        <v>248</v>
      </c>
      <c r="E43" s="82" t="s">
        <v>248</v>
      </c>
      <c r="F43" s="97"/>
    </row>
    <row r="44" spans="1:6" ht="12.75">
      <c r="A44" s="300"/>
      <c r="B44" s="109" t="s">
        <v>20</v>
      </c>
      <c r="C44" s="82" t="s">
        <v>45</v>
      </c>
      <c r="D44" s="238" t="s">
        <v>248</v>
      </c>
      <c r="E44" s="82" t="s">
        <v>248</v>
      </c>
      <c r="F44" s="97"/>
    </row>
    <row r="45" spans="1:6" ht="12.75" customHeight="1">
      <c r="A45" s="300"/>
      <c r="B45" s="109" t="s">
        <v>27</v>
      </c>
      <c r="C45" s="82" t="s">
        <v>45</v>
      </c>
      <c r="D45" s="238" t="s">
        <v>421</v>
      </c>
      <c r="E45" s="82"/>
      <c r="F45" s="97"/>
    </row>
    <row r="46" spans="1:6" ht="12.75">
      <c r="A46" s="300"/>
      <c r="B46" s="109" t="s">
        <v>19</v>
      </c>
      <c r="C46" s="82" t="s">
        <v>45</v>
      </c>
      <c r="D46" s="238" t="s">
        <v>248</v>
      </c>
      <c r="E46" s="82" t="s">
        <v>248</v>
      </c>
      <c r="F46" s="97"/>
    </row>
    <row r="47" spans="1:6" ht="36" customHeight="1">
      <c r="A47" s="300"/>
      <c r="B47" s="109" t="s">
        <v>28</v>
      </c>
      <c r="C47" s="82" t="s">
        <v>45</v>
      </c>
      <c r="D47" s="238">
        <v>21</v>
      </c>
      <c r="E47" s="82">
        <v>26</v>
      </c>
      <c r="F47" s="97">
        <f>E47/D47</f>
        <v>1.2380952380952381</v>
      </c>
    </row>
    <row r="48" spans="1:6" ht="11.25" customHeight="1">
      <c r="A48" s="300"/>
      <c r="B48" s="109" t="s">
        <v>29</v>
      </c>
      <c r="C48" s="82" t="s">
        <v>45</v>
      </c>
      <c r="D48" s="82"/>
      <c r="E48" s="82" t="s">
        <v>248</v>
      </c>
      <c r="F48" s="97"/>
    </row>
    <row r="49" spans="1:6" ht="12.75">
      <c r="A49" s="300"/>
      <c r="B49" s="109" t="s">
        <v>24</v>
      </c>
      <c r="C49" s="82" t="s">
        <v>45</v>
      </c>
      <c r="D49" s="82"/>
      <c r="E49" s="82"/>
      <c r="F49" s="97"/>
    </row>
    <row r="50" spans="1:6" ht="12.75">
      <c r="A50" s="300"/>
      <c r="B50" s="109" t="s">
        <v>30</v>
      </c>
      <c r="C50" s="82" t="s">
        <v>45</v>
      </c>
      <c r="D50" s="82"/>
      <c r="E50" s="82" t="s">
        <v>248</v>
      </c>
      <c r="F50" s="97"/>
    </row>
    <row r="51" spans="1:6" ht="25.5">
      <c r="A51" s="300"/>
      <c r="B51" s="109" t="s">
        <v>31</v>
      </c>
      <c r="C51" s="82" t="s">
        <v>45</v>
      </c>
      <c r="D51" s="82"/>
      <c r="E51" s="82" t="s">
        <v>248</v>
      </c>
      <c r="F51" s="97"/>
    </row>
    <row r="52" spans="1:6" ht="24" customHeight="1">
      <c r="A52" s="300"/>
      <c r="B52" s="109" t="s">
        <v>32</v>
      </c>
      <c r="C52" s="82" t="s">
        <v>45</v>
      </c>
      <c r="D52" s="82"/>
      <c r="E52" s="82" t="s">
        <v>248</v>
      </c>
      <c r="F52" s="97"/>
    </row>
    <row r="53" spans="1:6" ht="25.5">
      <c r="A53" s="300" t="s">
        <v>57</v>
      </c>
      <c r="B53" s="91" t="s">
        <v>194</v>
      </c>
      <c r="C53" s="87" t="s">
        <v>17</v>
      </c>
      <c r="D53" s="103">
        <v>36300</v>
      </c>
      <c r="E53" s="103">
        <v>40237</v>
      </c>
      <c r="F53" s="97">
        <f>E53/D53</f>
        <v>1.108457300275482</v>
      </c>
    </row>
    <row r="54" spans="1:6" ht="12.75">
      <c r="A54" s="300"/>
      <c r="B54" s="302" t="s">
        <v>84</v>
      </c>
      <c r="C54" s="302"/>
      <c r="D54" s="302"/>
      <c r="E54" s="302"/>
      <c r="F54" s="303"/>
    </row>
    <row r="55" spans="1:6" ht="12.75">
      <c r="A55" s="300"/>
      <c r="B55" s="110" t="s">
        <v>25</v>
      </c>
      <c r="C55" s="87" t="s">
        <v>17</v>
      </c>
      <c r="D55" s="103">
        <v>36000</v>
      </c>
      <c r="E55" s="103">
        <f>'Приложение 2'!C66</f>
        <v>34000</v>
      </c>
      <c r="F55" s="97">
        <f>E55/D55</f>
        <v>0.9444444444444444</v>
      </c>
    </row>
    <row r="56" spans="1:6" ht="12.75">
      <c r="A56" s="300"/>
      <c r="B56" s="110" t="s">
        <v>26</v>
      </c>
      <c r="C56" s="87" t="s">
        <v>17</v>
      </c>
      <c r="D56" s="103"/>
      <c r="E56" s="103"/>
      <c r="F56" s="97"/>
    </row>
    <row r="57" spans="1:6" ht="12.75">
      <c r="A57" s="300"/>
      <c r="B57" s="110" t="s">
        <v>20</v>
      </c>
      <c r="C57" s="87" t="s">
        <v>17</v>
      </c>
      <c r="D57" s="103">
        <v>68983.88</v>
      </c>
      <c r="E57" s="103">
        <f>'Приложение 2'!C16</f>
        <v>53274</v>
      </c>
      <c r="F57" s="97">
        <f>E57/D57</f>
        <v>0.7722673760884426</v>
      </c>
    </row>
    <row r="58" spans="1:6" ht="23.25" customHeight="1">
      <c r="A58" s="300"/>
      <c r="B58" s="110" t="s">
        <v>27</v>
      </c>
      <c r="C58" s="87" t="s">
        <v>17</v>
      </c>
      <c r="D58" s="103">
        <v>34881</v>
      </c>
      <c r="E58" s="103">
        <f>'Приложение 2'!C42</f>
        <v>39425</v>
      </c>
      <c r="F58" s="97">
        <f>E58/D58</f>
        <v>1.130271494509905</v>
      </c>
    </row>
    <row r="59" spans="1:6" ht="12.75">
      <c r="A59" s="300"/>
      <c r="B59" s="110" t="s">
        <v>19</v>
      </c>
      <c r="C59" s="87" t="s">
        <v>17</v>
      </c>
      <c r="D59" s="103"/>
      <c r="E59" s="103"/>
      <c r="F59" s="97"/>
    </row>
    <row r="60" spans="1:6" ht="36.75" customHeight="1">
      <c r="A60" s="300"/>
      <c r="B60" s="110" t="s">
        <v>28</v>
      </c>
      <c r="C60" s="87" t="s">
        <v>17</v>
      </c>
      <c r="D60" s="103">
        <v>30230</v>
      </c>
      <c r="E60" s="103">
        <f>'Приложение 2'!C92</f>
        <v>15046</v>
      </c>
      <c r="F60" s="97">
        <f>E60/D60</f>
        <v>0.49771749917300695</v>
      </c>
    </row>
    <row r="61" spans="1:6" ht="15" customHeight="1">
      <c r="A61" s="300"/>
      <c r="B61" s="110" t="s">
        <v>29</v>
      </c>
      <c r="C61" s="87" t="s">
        <v>17</v>
      </c>
      <c r="D61" s="103"/>
      <c r="E61" s="103"/>
      <c r="F61" s="97"/>
    </row>
    <row r="62" spans="1:6" ht="17.25" customHeight="1">
      <c r="A62" s="300"/>
      <c r="B62" s="110" t="s">
        <v>24</v>
      </c>
      <c r="C62" s="87" t="s">
        <v>17</v>
      </c>
      <c r="D62" s="103"/>
      <c r="E62" s="103">
        <v>35766</v>
      </c>
      <c r="F62" s="97" t="e">
        <f>E62/D62</f>
        <v>#DIV/0!</v>
      </c>
    </row>
    <row r="63" spans="1:6" ht="18" customHeight="1">
      <c r="A63" s="300"/>
      <c r="B63" s="110" t="s">
        <v>30</v>
      </c>
      <c r="C63" s="87" t="s">
        <v>17</v>
      </c>
      <c r="D63" s="103"/>
      <c r="E63" s="103"/>
      <c r="F63" s="97"/>
    </row>
    <row r="64" spans="1:6" ht="25.5">
      <c r="A64" s="300"/>
      <c r="B64" s="110" t="s">
        <v>31</v>
      </c>
      <c r="C64" s="87" t="s">
        <v>17</v>
      </c>
      <c r="D64" s="103"/>
      <c r="E64" s="103"/>
      <c r="F64" s="97"/>
    </row>
    <row r="65" spans="1:6" ht="26.25" thickBot="1">
      <c r="A65" s="330"/>
      <c r="B65" s="171" t="s">
        <v>32</v>
      </c>
      <c r="C65" s="172" t="s">
        <v>17</v>
      </c>
      <c r="D65" s="100"/>
      <c r="E65" s="100"/>
      <c r="F65" s="105"/>
    </row>
    <row r="66" spans="1:6" ht="15.75" customHeight="1" thickBot="1">
      <c r="A66" s="337" t="s">
        <v>284</v>
      </c>
      <c r="B66" s="337"/>
      <c r="C66" s="337"/>
      <c r="D66" s="337"/>
      <c r="E66" s="337"/>
      <c r="F66" s="337"/>
    </row>
    <row r="67" spans="1:7" ht="66.75" customHeight="1">
      <c r="A67" s="161" t="s">
        <v>50</v>
      </c>
      <c r="B67" s="173" t="s">
        <v>92</v>
      </c>
      <c r="C67" s="156" t="s">
        <v>58</v>
      </c>
      <c r="D67" s="190">
        <v>1720729.1</v>
      </c>
      <c r="E67" s="190">
        <v>1688622</v>
      </c>
      <c r="F67" s="116">
        <f>E67/D67</f>
        <v>0.981340990862536</v>
      </c>
      <c r="G67" s="102"/>
    </row>
    <row r="68" spans="1:6" ht="36.75" customHeight="1" thickBot="1">
      <c r="A68" s="174" t="s">
        <v>59</v>
      </c>
      <c r="B68" s="175" t="s">
        <v>184</v>
      </c>
      <c r="C68" s="83" t="s">
        <v>86</v>
      </c>
      <c r="D68" s="83"/>
      <c r="E68" s="83"/>
      <c r="F68" s="105"/>
    </row>
    <row r="69" spans="1:6" s="37" customFormat="1" ht="14.25" customHeight="1" thickBot="1">
      <c r="A69" s="336" t="s">
        <v>285</v>
      </c>
      <c r="B69" s="337"/>
      <c r="C69" s="337"/>
      <c r="D69" s="337"/>
      <c r="E69" s="337"/>
      <c r="F69" s="338"/>
    </row>
    <row r="70" spans="1:6" ht="25.5">
      <c r="A70" s="312" t="s">
        <v>60</v>
      </c>
      <c r="B70" s="111" t="s">
        <v>93</v>
      </c>
      <c r="C70" s="112" t="s">
        <v>58</v>
      </c>
      <c r="D70" s="241">
        <f>D73</f>
        <v>830317</v>
      </c>
      <c r="E70" s="295">
        <f>E72+E73</f>
        <v>924163</v>
      </c>
      <c r="F70" s="116">
        <f>E70/D70</f>
        <v>1.113024302766293</v>
      </c>
    </row>
    <row r="71" spans="1:6" ht="12.75">
      <c r="A71" s="300"/>
      <c r="B71" s="334" t="s">
        <v>85</v>
      </c>
      <c r="C71" s="334"/>
      <c r="D71" s="334"/>
      <c r="E71" s="334"/>
      <c r="F71" s="335"/>
    </row>
    <row r="72" spans="1:6" ht="12.75">
      <c r="A72" s="300"/>
      <c r="B72" s="106" t="s">
        <v>6</v>
      </c>
      <c r="C72" s="87" t="s">
        <v>58</v>
      </c>
      <c r="D72" s="159"/>
      <c r="E72" s="82"/>
      <c r="F72" s="97"/>
    </row>
    <row r="73" spans="1:6" ht="12.75">
      <c r="A73" s="300"/>
      <c r="B73" s="106" t="s">
        <v>7</v>
      </c>
      <c r="C73" s="87" t="s">
        <v>58</v>
      </c>
      <c r="D73" s="191">
        <v>830317</v>
      </c>
      <c r="E73" s="191">
        <f>'Приложение 2'!C63</f>
        <v>924163</v>
      </c>
      <c r="F73" s="97">
        <f>E73/D73</f>
        <v>1.113024302766293</v>
      </c>
    </row>
    <row r="74" spans="1:6" ht="27" customHeight="1">
      <c r="A74" s="300" t="s">
        <v>61</v>
      </c>
      <c r="B74" s="107" t="s">
        <v>8</v>
      </c>
      <c r="C74" s="107"/>
      <c r="D74" s="87"/>
      <c r="E74" s="87"/>
      <c r="F74" s="97"/>
    </row>
    <row r="75" spans="1:6" ht="12" customHeight="1">
      <c r="A75" s="300"/>
      <c r="B75" s="86" t="s">
        <v>9</v>
      </c>
      <c r="C75" s="82" t="s">
        <v>86</v>
      </c>
      <c r="D75" s="238"/>
      <c r="E75" s="82"/>
      <c r="F75" s="97"/>
    </row>
    <row r="76" spans="1:6" ht="12.75">
      <c r="A76" s="300"/>
      <c r="B76" s="86" t="s">
        <v>10</v>
      </c>
      <c r="C76" s="82" t="s">
        <v>86</v>
      </c>
      <c r="D76" s="238"/>
      <c r="E76" s="82"/>
      <c r="F76" s="97"/>
    </row>
    <row r="77" spans="1:6" ht="12" customHeight="1">
      <c r="A77" s="300"/>
      <c r="B77" s="86" t="s">
        <v>14</v>
      </c>
      <c r="C77" s="82" t="s">
        <v>86</v>
      </c>
      <c r="D77" s="238"/>
      <c r="E77" s="82"/>
      <c r="F77" s="97"/>
    </row>
    <row r="78" spans="1:6" ht="11.25" customHeight="1">
      <c r="A78" s="300"/>
      <c r="B78" s="86" t="s">
        <v>13</v>
      </c>
      <c r="C78" s="82" t="s">
        <v>86</v>
      </c>
      <c r="D78" s="238"/>
      <c r="E78" s="82"/>
      <c r="F78" s="97"/>
    </row>
    <row r="79" spans="1:6" ht="10.5" customHeight="1">
      <c r="A79" s="300"/>
      <c r="B79" s="86" t="s">
        <v>11</v>
      </c>
      <c r="C79" s="82" t="s">
        <v>16</v>
      </c>
      <c r="D79" s="238"/>
      <c r="E79" s="82"/>
      <c r="F79" s="97"/>
    </row>
    <row r="80" spans="1:6" ht="15" customHeight="1" thickBot="1">
      <c r="A80" s="330"/>
      <c r="B80" s="115" t="s">
        <v>12</v>
      </c>
      <c r="C80" s="83" t="s">
        <v>15</v>
      </c>
      <c r="D80" s="240">
        <v>45.966</v>
      </c>
      <c r="E80" s="246">
        <f>'Приложение 2'!C68/1000</f>
        <v>52.367</v>
      </c>
      <c r="F80" s="105">
        <f>E80/D80</f>
        <v>1.1392551015968324</v>
      </c>
    </row>
    <row r="81" spans="1:6" ht="15.75" customHeight="1" thickBot="1">
      <c r="A81" s="309" t="s">
        <v>286</v>
      </c>
      <c r="B81" s="310"/>
      <c r="C81" s="310"/>
      <c r="D81" s="310"/>
      <c r="E81" s="310"/>
      <c r="F81" s="311"/>
    </row>
    <row r="82" spans="1:6" ht="12.75">
      <c r="A82" s="176" t="s">
        <v>186</v>
      </c>
      <c r="B82" s="177" t="s">
        <v>64</v>
      </c>
      <c r="C82" s="89" t="s">
        <v>18</v>
      </c>
      <c r="D82" s="169"/>
      <c r="E82" s="169"/>
      <c r="F82" s="108"/>
    </row>
    <row r="83" spans="1:6" ht="12.75">
      <c r="A83" s="163" t="s">
        <v>51</v>
      </c>
      <c r="B83" s="167" t="s">
        <v>65</v>
      </c>
      <c r="C83" s="87" t="s">
        <v>18</v>
      </c>
      <c r="D83" s="82"/>
      <c r="E83" s="82"/>
      <c r="F83" s="97"/>
    </row>
    <row r="84" spans="1:6" ht="12.75">
      <c r="A84" s="163" t="s">
        <v>63</v>
      </c>
      <c r="B84" s="167" t="s">
        <v>66</v>
      </c>
      <c r="C84" s="87" t="s">
        <v>18</v>
      </c>
      <c r="D84" s="243"/>
      <c r="E84" s="103">
        <v>546250</v>
      </c>
      <c r="F84" s="104"/>
    </row>
    <row r="85" spans="1:6" ht="15.75" customHeight="1" thickBot="1">
      <c r="A85" s="331" t="s">
        <v>287</v>
      </c>
      <c r="B85" s="332"/>
      <c r="C85" s="332"/>
      <c r="D85" s="332"/>
      <c r="E85" s="332"/>
      <c r="F85" s="333"/>
    </row>
    <row r="86" spans="1:6" ht="17.25" customHeight="1">
      <c r="A86" s="312" t="s">
        <v>52</v>
      </c>
      <c r="B86" s="153" t="s">
        <v>195</v>
      </c>
      <c r="C86" s="89" t="s">
        <v>62</v>
      </c>
      <c r="D86" s="242">
        <v>31990</v>
      </c>
      <c r="E86" s="160">
        <v>117946</v>
      </c>
      <c r="F86" s="108">
        <f>E86/D86</f>
        <v>3.686964676461394</v>
      </c>
    </row>
    <row r="87" spans="1:6" ht="12.75">
      <c r="A87" s="300"/>
      <c r="B87" s="302" t="s">
        <v>87</v>
      </c>
      <c r="C87" s="302"/>
      <c r="D87" s="302"/>
      <c r="E87" s="302"/>
      <c r="F87" s="303"/>
    </row>
    <row r="88" spans="1:6" ht="12.75">
      <c r="A88" s="300"/>
      <c r="B88" s="155" t="s">
        <v>25</v>
      </c>
      <c r="C88" s="156" t="s">
        <v>18</v>
      </c>
      <c r="D88" s="157"/>
      <c r="E88" s="157">
        <f>'Приложение 2'!C77</f>
        <v>0</v>
      </c>
      <c r="F88" s="104"/>
    </row>
    <row r="89" spans="1:6" ht="12.75">
      <c r="A89" s="300"/>
      <c r="B89" s="158" t="s">
        <v>26</v>
      </c>
      <c r="C89" s="87" t="s">
        <v>18</v>
      </c>
      <c r="D89" s="82"/>
      <c r="E89" s="82"/>
      <c r="F89" s="97"/>
    </row>
    <row r="90" spans="1:6" ht="12.75">
      <c r="A90" s="300"/>
      <c r="B90" s="158" t="s">
        <v>20</v>
      </c>
      <c r="C90" s="87" t="s">
        <v>18</v>
      </c>
      <c r="D90" s="82">
        <v>6001</v>
      </c>
      <c r="E90" s="191">
        <f>'Приложение 2'!C27+'Приложение 2'!C151</f>
        <v>42231.83</v>
      </c>
      <c r="F90" s="104">
        <f>E90/D90</f>
        <v>7.037465422429595</v>
      </c>
    </row>
    <row r="91" spans="1:6" ht="25.5" customHeight="1">
      <c r="A91" s="300"/>
      <c r="B91" s="158" t="s">
        <v>27</v>
      </c>
      <c r="C91" s="87" t="s">
        <v>18</v>
      </c>
      <c r="D91" s="191"/>
      <c r="E91" s="191">
        <f>'Приложение 2'!C51</f>
        <v>13258</v>
      </c>
      <c r="F91" s="104"/>
    </row>
    <row r="92" spans="1:6" ht="12.75">
      <c r="A92" s="300"/>
      <c r="B92" s="158" t="s">
        <v>19</v>
      </c>
      <c r="C92" s="87" t="s">
        <v>18</v>
      </c>
      <c r="D92" s="238"/>
      <c r="E92" s="82"/>
      <c r="F92" s="104"/>
    </row>
    <row r="93" spans="1:6" ht="37.5" customHeight="1">
      <c r="A93" s="300"/>
      <c r="B93" s="158" t="s">
        <v>28</v>
      </c>
      <c r="C93" s="87" t="s">
        <v>18</v>
      </c>
      <c r="D93" s="191">
        <v>4324</v>
      </c>
      <c r="E93" s="191">
        <f>'Приложение 2'!C103</f>
        <v>4389</v>
      </c>
      <c r="F93" s="104">
        <f>E93/D93</f>
        <v>1.0150323774283072</v>
      </c>
    </row>
    <row r="94" spans="1:6" ht="12.75">
      <c r="A94" s="300"/>
      <c r="B94" s="158" t="s">
        <v>29</v>
      </c>
      <c r="C94" s="87" t="s">
        <v>18</v>
      </c>
      <c r="D94" s="238"/>
      <c r="E94" s="82"/>
      <c r="F94" s="104"/>
    </row>
    <row r="95" spans="1:6" ht="12.75">
      <c r="A95" s="300"/>
      <c r="B95" s="110" t="s">
        <v>24</v>
      </c>
      <c r="C95" s="87" t="s">
        <v>18</v>
      </c>
      <c r="D95" s="151">
        <v>1660</v>
      </c>
      <c r="E95" s="151">
        <v>88803</v>
      </c>
      <c r="F95" s="104">
        <f>E95/D95</f>
        <v>53.49578313253012</v>
      </c>
    </row>
    <row r="96" spans="1:6" ht="12.75">
      <c r="A96" s="300"/>
      <c r="B96" s="110" t="s">
        <v>30</v>
      </c>
      <c r="C96" s="87" t="s">
        <v>18</v>
      </c>
      <c r="D96" s="238"/>
      <c r="E96" s="82"/>
      <c r="F96" s="104"/>
    </row>
    <row r="97" spans="1:6" ht="25.5">
      <c r="A97" s="300"/>
      <c r="B97" s="110" t="s">
        <v>31</v>
      </c>
      <c r="C97" s="87" t="s">
        <v>18</v>
      </c>
      <c r="D97" s="238"/>
      <c r="E97" s="82"/>
      <c r="F97" s="104"/>
    </row>
    <row r="98" spans="1:6" ht="25.5">
      <c r="A98" s="300"/>
      <c r="B98" s="110" t="s">
        <v>32</v>
      </c>
      <c r="C98" s="87" t="s">
        <v>18</v>
      </c>
      <c r="D98" s="238"/>
      <c r="E98" s="82"/>
      <c r="F98" s="97"/>
    </row>
    <row r="99" spans="1:6" ht="24" customHeight="1">
      <c r="A99" s="300" t="s">
        <v>53</v>
      </c>
      <c r="B99" s="91" t="s">
        <v>202</v>
      </c>
      <c r="C99" s="87" t="s">
        <v>18</v>
      </c>
      <c r="D99" s="254">
        <v>31990</v>
      </c>
      <c r="E99" s="151">
        <v>117946</v>
      </c>
      <c r="F99" s="97">
        <f>E99/D99</f>
        <v>3.686964676461394</v>
      </c>
    </row>
    <row r="100" spans="1:6" ht="12.75">
      <c r="A100" s="300"/>
      <c r="B100" s="302" t="s">
        <v>84</v>
      </c>
      <c r="C100" s="302"/>
      <c r="D100" s="302"/>
      <c r="E100" s="302"/>
      <c r="F100" s="303"/>
    </row>
    <row r="101" spans="1:6" ht="12.75">
      <c r="A101" s="300"/>
      <c r="B101" s="91" t="s">
        <v>155</v>
      </c>
      <c r="C101" s="87" t="s">
        <v>18</v>
      </c>
      <c r="D101" s="82">
        <v>303</v>
      </c>
      <c r="E101" s="82">
        <v>85582</v>
      </c>
      <c r="F101" s="97">
        <f>E101/D101</f>
        <v>282.44884488448844</v>
      </c>
    </row>
    <row r="102" spans="1:10" ht="12" customHeight="1">
      <c r="A102" s="300"/>
      <c r="B102" s="91" t="s">
        <v>156</v>
      </c>
      <c r="C102" s="87" t="s">
        <v>18</v>
      </c>
      <c r="D102" s="82">
        <v>1709</v>
      </c>
      <c r="E102" s="82">
        <v>2839</v>
      </c>
      <c r="F102" s="97">
        <f>E102/D102</f>
        <v>1.6612053832650673</v>
      </c>
      <c r="J102" s="38"/>
    </row>
    <row r="103" spans="1:6" ht="12" customHeight="1">
      <c r="A103" s="300"/>
      <c r="B103" s="91" t="s">
        <v>157</v>
      </c>
      <c r="C103" s="87" t="s">
        <v>18</v>
      </c>
      <c r="D103" s="82"/>
      <c r="E103" s="82"/>
      <c r="F103" s="97"/>
    </row>
    <row r="104" spans="1:6" ht="11.25" customHeight="1">
      <c r="A104" s="300"/>
      <c r="B104" s="91" t="s">
        <v>200</v>
      </c>
      <c r="C104" s="87" t="s">
        <v>18</v>
      </c>
      <c r="D104" s="82">
        <v>22655</v>
      </c>
      <c r="E104" s="82">
        <v>28265</v>
      </c>
      <c r="F104" s="97">
        <f>E104/D104</f>
        <v>1.247627455307879</v>
      </c>
    </row>
    <row r="105" spans="1:6" ht="12" customHeight="1">
      <c r="A105" s="300"/>
      <c r="B105" s="91" t="s">
        <v>158</v>
      </c>
      <c r="C105" s="87" t="s">
        <v>18</v>
      </c>
      <c r="D105" s="82">
        <v>7323</v>
      </c>
      <c r="E105" s="82">
        <v>1260</v>
      </c>
      <c r="F105" s="97">
        <f>E105/D105</f>
        <v>0.17206063088897994</v>
      </c>
    </row>
    <row r="106" spans="1:6" ht="12" customHeight="1">
      <c r="A106" s="154" t="s">
        <v>67</v>
      </c>
      <c r="B106" s="91" t="s">
        <v>154</v>
      </c>
      <c r="C106" s="87" t="s">
        <v>18</v>
      </c>
      <c r="D106" s="238"/>
      <c r="E106" s="82"/>
      <c r="F106" s="97"/>
    </row>
    <row r="107" spans="1:6" ht="15.75">
      <c r="A107" s="154" t="s">
        <v>152</v>
      </c>
      <c r="B107" s="86" t="s">
        <v>39</v>
      </c>
      <c r="C107" s="82" t="s">
        <v>288</v>
      </c>
      <c r="D107" s="238"/>
      <c r="E107" s="82"/>
      <c r="F107" s="97"/>
    </row>
    <row r="108" spans="1:6" ht="13.5" customHeight="1" thickBot="1">
      <c r="A108" s="178" t="s">
        <v>196</v>
      </c>
      <c r="B108" s="117" t="s">
        <v>40</v>
      </c>
      <c r="C108" s="118" t="s">
        <v>199</v>
      </c>
      <c r="D108" s="255">
        <v>19</v>
      </c>
      <c r="E108" s="118">
        <v>19</v>
      </c>
      <c r="F108" s="101">
        <f>E108/D108</f>
        <v>1</v>
      </c>
    </row>
    <row r="109" spans="1:6" ht="15.75" customHeight="1" thickBot="1">
      <c r="A109" s="322" t="s">
        <v>289</v>
      </c>
      <c r="B109" s="323"/>
      <c r="C109" s="323"/>
      <c r="D109" s="323"/>
      <c r="E109" s="323"/>
      <c r="F109" s="324"/>
    </row>
    <row r="110" spans="1:6" ht="32.25" customHeight="1">
      <c r="A110" s="325" t="s">
        <v>224</v>
      </c>
      <c r="B110" s="168" t="s">
        <v>213</v>
      </c>
      <c r="C110" s="89" t="s">
        <v>18</v>
      </c>
      <c r="D110" s="87">
        <v>208508</v>
      </c>
      <c r="E110" s="296">
        <v>260826</v>
      </c>
      <c r="F110" s="108">
        <f>E110/D110</f>
        <v>1.2509160319987722</v>
      </c>
    </row>
    <row r="111" spans="1:6" ht="12.75">
      <c r="A111" s="320"/>
      <c r="B111" s="327" t="s">
        <v>197</v>
      </c>
      <c r="C111" s="328"/>
      <c r="D111" s="328"/>
      <c r="E111" s="328"/>
      <c r="F111" s="329"/>
    </row>
    <row r="112" spans="1:6" ht="12.75">
      <c r="A112" s="320"/>
      <c r="B112" s="91" t="s">
        <v>20</v>
      </c>
      <c r="C112" s="87" t="s">
        <v>18</v>
      </c>
      <c r="D112" s="87" t="s">
        <v>248</v>
      </c>
      <c r="E112" s="87"/>
      <c r="F112" s="97"/>
    </row>
    <row r="113" spans="1:6" ht="12.75">
      <c r="A113" s="320"/>
      <c r="B113" s="91" t="s">
        <v>21</v>
      </c>
      <c r="C113" s="87" t="s">
        <v>18</v>
      </c>
      <c r="D113" s="87" t="s">
        <v>248</v>
      </c>
      <c r="E113" s="87"/>
      <c r="F113" s="97"/>
    </row>
    <row r="114" spans="1:6" ht="12.75">
      <c r="A114" s="326"/>
      <c r="B114" s="91" t="s">
        <v>19</v>
      </c>
      <c r="C114" s="87" t="s">
        <v>18</v>
      </c>
      <c r="D114" s="87" t="s">
        <v>248</v>
      </c>
      <c r="E114" s="87"/>
      <c r="F114" s="97"/>
    </row>
    <row r="115" spans="1:6" ht="12.75">
      <c r="A115" s="319" t="s">
        <v>225</v>
      </c>
      <c r="B115" s="316" t="s">
        <v>78</v>
      </c>
      <c r="C115" s="317"/>
      <c r="D115" s="317"/>
      <c r="E115" s="317"/>
      <c r="F115" s="318"/>
    </row>
    <row r="116" spans="1:6" ht="12.75">
      <c r="A116" s="320"/>
      <c r="B116" s="91" t="s">
        <v>215</v>
      </c>
      <c r="C116" s="87" t="s">
        <v>79</v>
      </c>
      <c r="D116" s="87"/>
      <c r="E116" s="82"/>
      <c r="F116" s="101"/>
    </row>
    <row r="117" spans="1:6" ht="12.75">
      <c r="A117" s="320"/>
      <c r="B117" s="91" t="s">
        <v>214</v>
      </c>
      <c r="C117" s="87" t="s">
        <v>79</v>
      </c>
      <c r="D117" s="87"/>
      <c r="E117" s="82"/>
      <c r="F117" s="97"/>
    </row>
    <row r="118" spans="1:6" ht="12.75" customHeight="1" thickBot="1">
      <c r="A118" s="321"/>
      <c r="B118" s="180" t="s">
        <v>237</v>
      </c>
      <c r="C118" s="172" t="s">
        <v>79</v>
      </c>
      <c r="D118" s="83"/>
      <c r="E118" s="83"/>
      <c r="F118" s="105"/>
    </row>
    <row r="119" spans="1:6" ht="16.5" thickBot="1">
      <c r="A119" s="309" t="s">
        <v>282</v>
      </c>
      <c r="B119" s="310"/>
      <c r="C119" s="310"/>
      <c r="D119" s="310"/>
      <c r="E119" s="310"/>
      <c r="F119" s="311"/>
    </row>
    <row r="120" spans="1:6" ht="15" customHeight="1">
      <c r="A120" s="312" t="s">
        <v>68</v>
      </c>
      <c r="B120" s="88" t="s">
        <v>222</v>
      </c>
      <c r="C120" s="89" t="s">
        <v>18</v>
      </c>
      <c r="D120" s="258">
        <v>23777.989999999998</v>
      </c>
      <c r="E120" s="247">
        <f>E122+E130+E136</f>
        <v>22900.49207</v>
      </c>
      <c r="F120" s="202">
        <f>E120/D120</f>
        <v>0.963096210823539</v>
      </c>
    </row>
    <row r="121" spans="1:6" ht="12.75">
      <c r="A121" s="300"/>
      <c r="B121" s="302" t="s">
        <v>84</v>
      </c>
      <c r="C121" s="302"/>
      <c r="D121" s="302"/>
      <c r="E121" s="302"/>
      <c r="F121" s="303"/>
    </row>
    <row r="122" spans="1:6" ht="12.75">
      <c r="A122" s="300"/>
      <c r="B122" s="90" t="s">
        <v>206</v>
      </c>
      <c r="C122" s="87" t="s">
        <v>18</v>
      </c>
      <c r="D122" s="256">
        <v>9487.029999999999</v>
      </c>
      <c r="E122" s="248">
        <f>SUM(E124:E129)</f>
        <v>8759.462070000001</v>
      </c>
      <c r="F122" s="94">
        <f aca="true" t="shared" si="1" ref="F122:F148">E122/D122</f>
        <v>0.9233091989800815</v>
      </c>
    </row>
    <row r="123" spans="1:6" ht="12.75">
      <c r="A123" s="300"/>
      <c r="B123" s="91" t="s">
        <v>84</v>
      </c>
      <c r="C123" s="87"/>
      <c r="D123" s="238"/>
      <c r="E123" s="82"/>
      <c r="F123" s="97"/>
    </row>
    <row r="124" spans="1:6" ht="12.75">
      <c r="A124" s="300"/>
      <c r="B124" s="91" t="s">
        <v>221</v>
      </c>
      <c r="C124" s="87" t="s">
        <v>18</v>
      </c>
      <c r="D124" s="257">
        <v>7640.16</v>
      </c>
      <c r="E124" s="249">
        <v>6324.78207</v>
      </c>
      <c r="F124" s="97">
        <f t="shared" si="1"/>
        <v>0.8278337194509016</v>
      </c>
    </row>
    <row r="125" spans="1:6" ht="24" customHeight="1">
      <c r="A125" s="300"/>
      <c r="B125" s="91" t="s">
        <v>251</v>
      </c>
      <c r="C125" s="87" t="s">
        <v>18</v>
      </c>
      <c r="D125" s="257">
        <v>585.92</v>
      </c>
      <c r="E125" s="249">
        <v>519.91</v>
      </c>
      <c r="F125" s="97">
        <f>E125/D125</f>
        <v>0.8873395685417804</v>
      </c>
    </row>
    <row r="126" spans="1:6" ht="12.75" customHeight="1">
      <c r="A126" s="300"/>
      <c r="B126" s="91" t="s">
        <v>343</v>
      </c>
      <c r="C126" s="87" t="s">
        <v>18</v>
      </c>
      <c r="D126" s="257">
        <v>105.97</v>
      </c>
      <c r="E126" s="249">
        <v>69.14</v>
      </c>
      <c r="F126" s="97">
        <f>E126/D126</f>
        <v>0.6524488062659244</v>
      </c>
    </row>
    <row r="127" spans="1:6" ht="12.75">
      <c r="A127" s="300"/>
      <c r="B127" s="91" t="s">
        <v>22</v>
      </c>
      <c r="C127" s="87" t="s">
        <v>18</v>
      </c>
      <c r="D127" s="257">
        <v>1154.98</v>
      </c>
      <c r="E127" s="249">
        <v>1845.63</v>
      </c>
      <c r="F127" s="97">
        <f t="shared" si="1"/>
        <v>1.5979757225233338</v>
      </c>
    </row>
    <row r="128" spans="1:6" ht="11.25" customHeight="1">
      <c r="A128" s="300"/>
      <c r="B128" s="91" t="s">
        <v>207</v>
      </c>
      <c r="C128" s="87" t="s">
        <v>18</v>
      </c>
      <c r="D128" s="257"/>
      <c r="E128" s="249"/>
      <c r="F128" s="97"/>
    </row>
    <row r="129" spans="1:6" ht="27" customHeight="1">
      <c r="A129" s="300"/>
      <c r="B129" s="91" t="s">
        <v>223</v>
      </c>
      <c r="C129" s="87" t="s">
        <v>18</v>
      </c>
      <c r="D129" s="257"/>
      <c r="E129" s="249"/>
      <c r="F129" s="97"/>
    </row>
    <row r="130" spans="1:6" ht="15" customHeight="1">
      <c r="A130" s="300"/>
      <c r="B130" s="90" t="s">
        <v>208</v>
      </c>
      <c r="C130" s="87" t="s">
        <v>18</v>
      </c>
      <c r="D130" s="256">
        <v>2267.0099999999998</v>
      </c>
      <c r="E130" s="248">
        <f>E131+E132+E133+E134+E135</f>
        <v>996.07</v>
      </c>
      <c r="F130" s="94">
        <f t="shared" si="1"/>
        <v>0.43937609450333265</v>
      </c>
    </row>
    <row r="131" spans="1:6" ht="27" customHeight="1">
      <c r="A131" s="300"/>
      <c r="B131" s="91" t="s">
        <v>204</v>
      </c>
      <c r="C131" s="87" t="s">
        <v>18</v>
      </c>
      <c r="D131" s="249">
        <v>757.85</v>
      </c>
      <c r="E131" s="249">
        <v>483.2</v>
      </c>
      <c r="F131" s="97">
        <f t="shared" si="1"/>
        <v>0.6375931912647621</v>
      </c>
    </row>
    <row r="132" spans="1:6" ht="27" customHeight="1">
      <c r="A132" s="300"/>
      <c r="B132" s="92" t="s">
        <v>88</v>
      </c>
      <c r="C132" s="87" t="s">
        <v>18</v>
      </c>
      <c r="D132" s="249">
        <v>0</v>
      </c>
      <c r="E132" s="249">
        <v>0</v>
      </c>
      <c r="F132" s="97">
        <v>0</v>
      </c>
    </row>
    <row r="133" spans="1:6" ht="18" customHeight="1">
      <c r="A133" s="300"/>
      <c r="B133" s="93" t="s">
        <v>69</v>
      </c>
      <c r="C133" s="87" t="s">
        <v>18</v>
      </c>
      <c r="D133" s="249">
        <v>1066.29</v>
      </c>
      <c r="E133" s="249">
        <v>477.22</v>
      </c>
      <c r="F133" s="97">
        <f t="shared" si="1"/>
        <v>0.44755179172645343</v>
      </c>
    </row>
    <row r="134" spans="1:6" ht="15.75" customHeight="1">
      <c r="A134" s="300"/>
      <c r="B134" s="86" t="s">
        <v>210</v>
      </c>
      <c r="C134" s="87" t="s">
        <v>18</v>
      </c>
      <c r="D134" s="249">
        <v>420</v>
      </c>
      <c r="E134" s="249">
        <v>2</v>
      </c>
      <c r="F134" s="97">
        <v>0</v>
      </c>
    </row>
    <row r="135" spans="1:6" ht="12.75">
      <c r="A135" s="300"/>
      <c r="B135" s="92" t="s">
        <v>70</v>
      </c>
      <c r="C135" s="87" t="s">
        <v>18</v>
      </c>
      <c r="D135" s="249">
        <v>22.87</v>
      </c>
      <c r="E135" s="249">
        <v>33.65</v>
      </c>
      <c r="F135" s="97">
        <f t="shared" si="1"/>
        <v>1.4713598600787057</v>
      </c>
    </row>
    <row r="136" spans="1:6" ht="28.5" customHeight="1">
      <c r="A136" s="300"/>
      <c r="B136" s="138" t="s">
        <v>212</v>
      </c>
      <c r="C136" s="139" t="s">
        <v>18</v>
      </c>
      <c r="D136" s="248">
        <v>12023.95</v>
      </c>
      <c r="E136" s="248">
        <v>13144.96</v>
      </c>
      <c r="F136" s="94">
        <f>E136/D136</f>
        <v>1.093231425613047</v>
      </c>
    </row>
    <row r="137" spans="1:6" ht="16.5" customHeight="1">
      <c r="A137" s="300" t="s">
        <v>77</v>
      </c>
      <c r="B137" s="95" t="s">
        <v>94</v>
      </c>
      <c r="C137" s="87" t="s">
        <v>18</v>
      </c>
      <c r="D137" s="248">
        <v>23412.35</v>
      </c>
      <c r="E137" s="248">
        <f>SUM(E138:E151)</f>
        <v>23599.03196</v>
      </c>
      <c r="F137" s="94">
        <f>E137/D137</f>
        <v>1.0079736532214836</v>
      </c>
    </row>
    <row r="138" spans="1:6" ht="15" customHeight="1">
      <c r="A138" s="300"/>
      <c r="B138" s="91" t="s">
        <v>23</v>
      </c>
      <c r="C138" s="87" t="s">
        <v>18</v>
      </c>
      <c r="D138" s="249">
        <v>6135.95</v>
      </c>
      <c r="E138" s="249">
        <v>6691.478</v>
      </c>
      <c r="F138" s="97">
        <f t="shared" si="1"/>
        <v>1.0905365917258127</v>
      </c>
    </row>
    <row r="139" spans="1:6" ht="14.25" customHeight="1">
      <c r="A139" s="300"/>
      <c r="B139" s="96" t="s">
        <v>166</v>
      </c>
      <c r="C139" s="87" t="s">
        <v>18</v>
      </c>
      <c r="D139" s="249">
        <v>115.58</v>
      </c>
      <c r="E139" s="249">
        <v>126.22437</v>
      </c>
      <c r="F139" s="97">
        <f t="shared" si="1"/>
        <v>1.092095258695276</v>
      </c>
    </row>
    <row r="140" spans="1:6" ht="25.5" customHeight="1">
      <c r="A140" s="300"/>
      <c r="B140" s="92" t="s">
        <v>167</v>
      </c>
      <c r="C140" s="87" t="s">
        <v>18</v>
      </c>
      <c r="D140" s="249">
        <v>80.75</v>
      </c>
      <c r="E140" s="249">
        <v>0</v>
      </c>
      <c r="F140" s="97"/>
    </row>
    <row r="141" spans="1:6" ht="12" customHeight="1">
      <c r="A141" s="300"/>
      <c r="B141" s="96" t="s">
        <v>168</v>
      </c>
      <c r="C141" s="87" t="s">
        <v>18</v>
      </c>
      <c r="D141" s="249">
        <v>854.54</v>
      </c>
      <c r="E141" s="249">
        <v>797.475</v>
      </c>
      <c r="F141" s="97">
        <f t="shared" si="1"/>
        <v>0.9332213822641422</v>
      </c>
    </row>
    <row r="142" spans="1:6" ht="12" customHeight="1">
      <c r="A142" s="300"/>
      <c r="B142" s="96" t="s">
        <v>169</v>
      </c>
      <c r="C142" s="87" t="s">
        <v>18</v>
      </c>
      <c r="D142" s="249">
        <v>4054.27</v>
      </c>
      <c r="E142" s="249">
        <v>5121.69459</v>
      </c>
      <c r="F142" s="97">
        <f t="shared" si="1"/>
        <v>1.2632840412700683</v>
      </c>
    </row>
    <row r="143" spans="1:6" ht="12.75" hidden="1">
      <c r="A143" s="300"/>
      <c r="B143" s="96" t="s">
        <v>205</v>
      </c>
      <c r="C143" s="87" t="s">
        <v>18</v>
      </c>
      <c r="D143" s="249"/>
      <c r="E143" s="249"/>
      <c r="F143" s="97"/>
    </row>
    <row r="144" spans="1:6" ht="13.5" customHeight="1">
      <c r="A144" s="300"/>
      <c r="B144" s="96" t="s">
        <v>170</v>
      </c>
      <c r="C144" s="87" t="s">
        <v>18</v>
      </c>
      <c r="D144" s="249">
        <v>96.42</v>
      </c>
      <c r="E144" s="249">
        <v>33</v>
      </c>
      <c r="F144" s="97">
        <f t="shared" si="1"/>
        <v>0.34225264467952704</v>
      </c>
    </row>
    <row r="145" spans="1:6" ht="12.75" customHeight="1">
      <c r="A145" s="300"/>
      <c r="B145" s="98" t="s">
        <v>238</v>
      </c>
      <c r="C145" s="87" t="s">
        <v>18</v>
      </c>
      <c r="D145" s="249">
        <v>10840.66</v>
      </c>
      <c r="E145" s="249">
        <v>9595.25</v>
      </c>
      <c r="F145" s="97">
        <f t="shared" si="1"/>
        <v>0.885116773332989</v>
      </c>
    </row>
    <row r="146" spans="1:6" ht="12.75" customHeight="1" hidden="1">
      <c r="A146" s="300"/>
      <c r="B146" s="92" t="s">
        <v>239</v>
      </c>
      <c r="C146" s="87" t="s">
        <v>18</v>
      </c>
      <c r="D146" s="249"/>
      <c r="E146" s="249"/>
      <c r="F146" s="97"/>
    </row>
    <row r="147" spans="1:6" ht="12.75" customHeight="1">
      <c r="A147" s="300"/>
      <c r="B147" s="92" t="s">
        <v>171</v>
      </c>
      <c r="C147" s="87" t="s">
        <v>18</v>
      </c>
      <c r="D147" s="249">
        <v>549.18</v>
      </c>
      <c r="E147" s="249">
        <v>683.91</v>
      </c>
      <c r="F147" s="97">
        <f t="shared" si="1"/>
        <v>1.2453294001966568</v>
      </c>
    </row>
    <row r="148" spans="1:6" ht="12.75" customHeight="1">
      <c r="A148" s="300"/>
      <c r="B148" s="92" t="s">
        <v>240</v>
      </c>
      <c r="C148" s="87" t="s">
        <v>18</v>
      </c>
      <c r="D148" s="249">
        <v>685</v>
      </c>
      <c r="E148" s="249">
        <v>550</v>
      </c>
      <c r="F148" s="97">
        <f t="shared" si="1"/>
        <v>0.8029197080291971</v>
      </c>
    </row>
    <row r="149" spans="1:6" ht="13.5" customHeight="1" hidden="1">
      <c r="A149" s="300"/>
      <c r="B149" s="92" t="s">
        <v>244</v>
      </c>
      <c r="C149" s="87" t="s">
        <v>18</v>
      </c>
      <c r="D149" s="86"/>
      <c r="E149" s="82"/>
      <c r="F149" s="201"/>
    </row>
    <row r="150" spans="1:6" ht="13.5" customHeight="1" hidden="1">
      <c r="A150" s="300"/>
      <c r="B150" s="92" t="s">
        <v>241</v>
      </c>
      <c r="C150" s="87" t="s">
        <v>18</v>
      </c>
      <c r="D150" s="86"/>
      <c r="E150" s="82"/>
      <c r="F150" s="201"/>
    </row>
    <row r="151" spans="1:6" ht="26.25" customHeight="1" hidden="1">
      <c r="A151" s="300"/>
      <c r="B151" s="93" t="s">
        <v>242</v>
      </c>
      <c r="C151" s="87" t="s">
        <v>18</v>
      </c>
      <c r="D151" s="87"/>
      <c r="E151" s="87"/>
      <c r="F151" s="97"/>
    </row>
    <row r="152" spans="1:6" ht="26.25" customHeight="1">
      <c r="A152" s="154" t="s">
        <v>226</v>
      </c>
      <c r="B152" s="91" t="s">
        <v>96</v>
      </c>
      <c r="C152" s="87" t="s">
        <v>198</v>
      </c>
      <c r="D152" s="203">
        <v>3620.2786236297197</v>
      </c>
      <c r="E152" s="203">
        <f>E120/E9*1000</f>
        <v>3604.6737084841807</v>
      </c>
      <c r="F152" s="104">
        <f>E152/D152</f>
        <v>0.9956895817234384</v>
      </c>
    </row>
    <row r="153" spans="1:6" ht="27.75" customHeight="1" thickBot="1">
      <c r="A153" s="170" t="s">
        <v>227</v>
      </c>
      <c r="B153" s="180" t="s">
        <v>95</v>
      </c>
      <c r="C153" s="172" t="s">
        <v>198</v>
      </c>
      <c r="D153" s="204">
        <v>3564.6087088915956</v>
      </c>
      <c r="E153" s="204">
        <f>E137/E9*1000</f>
        <v>3714.6280434440423</v>
      </c>
      <c r="F153" s="105">
        <f>E153/D153</f>
        <v>1.0420857790585085</v>
      </c>
    </row>
    <row r="154" spans="1:6" ht="31.5" customHeight="1" thickBot="1">
      <c r="A154" s="313" t="s">
        <v>249</v>
      </c>
      <c r="B154" s="314"/>
      <c r="C154" s="314"/>
      <c r="D154" s="314"/>
      <c r="E154" s="314"/>
      <c r="F154" s="315"/>
    </row>
    <row r="155" spans="1:6" ht="39" customHeight="1" thickBot="1">
      <c r="A155" s="179" t="s">
        <v>71</v>
      </c>
      <c r="B155" s="181" t="s">
        <v>252</v>
      </c>
      <c r="C155" s="182" t="s">
        <v>34</v>
      </c>
      <c r="D155" s="253">
        <v>2.96</v>
      </c>
      <c r="E155" s="253">
        <v>7.46</v>
      </c>
      <c r="F155" s="104">
        <f>E155/D155</f>
        <v>2.52027027027027</v>
      </c>
    </row>
    <row r="156" spans="1:6" ht="21" customHeight="1" thickBot="1">
      <c r="A156" s="304" t="s">
        <v>203</v>
      </c>
      <c r="B156" s="305"/>
      <c r="C156" s="305"/>
      <c r="D156" s="305"/>
      <c r="E156" s="305"/>
      <c r="F156" s="306"/>
    </row>
    <row r="157" spans="1:6" ht="25.5">
      <c r="A157" s="297" t="s">
        <v>72</v>
      </c>
      <c r="B157" s="298" t="s">
        <v>216</v>
      </c>
      <c r="C157" s="169" t="s">
        <v>35</v>
      </c>
      <c r="D157" s="299" t="s">
        <v>277</v>
      </c>
      <c r="E157" s="299" t="s">
        <v>416</v>
      </c>
      <c r="F157" s="108">
        <f>4/1</f>
        <v>4</v>
      </c>
    </row>
    <row r="158" spans="1:6" ht="15.75" customHeight="1">
      <c r="A158" s="280"/>
      <c r="B158" s="184" t="s">
        <v>217</v>
      </c>
      <c r="C158" s="82" t="s">
        <v>35</v>
      </c>
      <c r="D158" s="192" t="s">
        <v>250</v>
      </c>
      <c r="E158" s="192" t="s">
        <v>250</v>
      </c>
      <c r="F158" s="97"/>
    </row>
    <row r="159" spans="1:6" ht="15" customHeight="1">
      <c r="A159" s="281" t="s">
        <v>228</v>
      </c>
      <c r="B159" s="184" t="s">
        <v>36</v>
      </c>
      <c r="C159" s="82" t="s">
        <v>37</v>
      </c>
      <c r="D159" s="82">
        <v>2</v>
      </c>
      <c r="E159" s="82">
        <v>4</v>
      </c>
      <c r="F159" s="97">
        <f>E159/D159</f>
        <v>2</v>
      </c>
    </row>
    <row r="160" spans="1:6" ht="16.5" customHeight="1">
      <c r="A160" s="281" t="s">
        <v>229</v>
      </c>
      <c r="B160" s="184" t="s">
        <v>38</v>
      </c>
      <c r="C160" s="82" t="s">
        <v>33</v>
      </c>
      <c r="D160" s="82">
        <v>0.03</v>
      </c>
      <c r="E160" s="279">
        <f>18/E9*100</f>
        <v>0.28333070990083425</v>
      </c>
      <c r="F160" s="97">
        <f>E160/D160</f>
        <v>9.444356996694475</v>
      </c>
    </row>
    <row r="161" spans="1:6" ht="25.5">
      <c r="A161" s="185" t="s">
        <v>230</v>
      </c>
      <c r="B161" s="186" t="s">
        <v>97</v>
      </c>
      <c r="C161" s="82" t="s">
        <v>33</v>
      </c>
      <c r="D161" s="82">
        <v>17.3</v>
      </c>
      <c r="E161" s="82">
        <v>22.2</v>
      </c>
      <c r="F161" s="97">
        <f>E161/D161</f>
        <v>1.283236994219653</v>
      </c>
    </row>
    <row r="162" spans="1:6" ht="26.25" customHeight="1">
      <c r="A162" s="185" t="s">
        <v>231</v>
      </c>
      <c r="B162" s="186" t="s">
        <v>98</v>
      </c>
      <c r="C162" s="82" t="s">
        <v>33</v>
      </c>
      <c r="D162" s="82">
        <v>92.6</v>
      </c>
      <c r="E162" s="82">
        <v>91.6</v>
      </c>
      <c r="F162" s="97">
        <f>E162/D162</f>
        <v>0.9892008639308856</v>
      </c>
    </row>
    <row r="163" spans="1:6" ht="39.75" customHeight="1">
      <c r="A163" s="307" t="s">
        <v>232</v>
      </c>
      <c r="B163" s="187" t="s">
        <v>218</v>
      </c>
      <c r="C163" s="82" t="s">
        <v>33</v>
      </c>
      <c r="D163" s="82">
        <v>76.2</v>
      </c>
      <c r="E163" s="82">
        <v>77.8</v>
      </c>
      <c r="F163" s="97">
        <f>E163/D163</f>
        <v>1.0209973753280839</v>
      </c>
    </row>
    <row r="164" spans="1:6" ht="16.5" customHeight="1">
      <c r="A164" s="308"/>
      <c r="B164" s="301" t="s">
        <v>84</v>
      </c>
      <c r="C164" s="302"/>
      <c r="D164" s="302"/>
      <c r="E164" s="302"/>
      <c r="F164" s="303"/>
    </row>
    <row r="165" spans="1:6" ht="13.5" customHeight="1">
      <c r="A165" s="308"/>
      <c r="B165" s="187" t="s">
        <v>41</v>
      </c>
      <c r="C165" s="82" t="s">
        <v>33</v>
      </c>
      <c r="D165" s="82">
        <v>100</v>
      </c>
      <c r="E165" s="82">
        <v>100</v>
      </c>
      <c r="F165" s="97">
        <f>E165/D165</f>
        <v>1</v>
      </c>
    </row>
    <row r="166" spans="1:6" ht="12.75" customHeight="1">
      <c r="A166" s="308"/>
      <c r="B166" s="187" t="s">
        <v>42</v>
      </c>
      <c r="C166" s="82" t="s">
        <v>33</v>
      </c>
      <c r="D166" s="82">
        <v>87.3</v>
      </c>
      <c r="E166" s="82">
        <v>86.3</v>
      </c>
      <c r="F166" s="97">
        <f>E166/D166</f>
        <v>0.9885452462772051</v>
      </c>
    </row>
    <row r="167" spans="1:6" ht="12" customHeight="1">
      <c r="A167" s="308"/>
      <c r="B167" s="187" t="s">
        <v>43</v>
      </c>
      <c r="C167" s="82" t="s">
        <v>33</v>
      </c>
      <c r="D167" s="82">
        <v>62.3</v>
      </c>
      <c r="E167" s="82">
        <v>64.8</v>
      </c>
      <c r="F167" s="97">
        <f>E167/D167</f>
        <v>1.0401284109149278</v>
      </c>
    </row>
    <row r="168" spans="1:6" ht="11.25" customHeight="1">
      <c r="A168" s="308"/>
      <c r="B168" s="187" t="s">
        <v>44</v>
      </c>
      <c r="C168" s="82" t="s">
        <v>33</v>
      </c>
      <c r="D168" s="82">
        <v>53.4</v>
      </c>
      <c r="E168" s="82">
        <v>55.8</v>
      </c>
      <c r="F168" s="97">
        <f>E168/D168</f>
        <v>1.044943820224719</v>
      </c>
    </row>
    <row r="169" spans="1:6" ht="15" customHeight="1">
      <c r="A169" s="281" t="s">
        <v>233</v>
      </c>
      <c r="B169" s="183" t="s">
        <v>99</v>
      </c>
      <c r="C169" s="157" t="s">
        <v>3</v>
      </c>
      <c r="D169" s="192" t="s">
        <v>422</v>
      </c>
      <c r="E169" s="192"/>
      <c r="F169" s="97"/>
    </row>
    <row r="170" spans="1:6" ht="27.75" customHeight="1">
      <c r="A170" s="281" t="s">
        <v>234</v>
      </c>
      <c r="B170" s="187" t="s">
        <v>100</v>
      </c>
      <c r="C170" s="82" t="s">
        <v>3</v>
      </c>
      <c r="D170" s="82">
        <v>0</v>
      </c>
      <c r="E170" s="82"/>
      <c r="F170" s="97"/>
    </row>
    <row r="171" spans="1:6" ht="27.75" customHeight="1">
      <c r="A171" s="281" t="s">
        <v>235</v>
      </c>
      <c r="B171" s="187" t="s">
        <v>101</v>
      </c>
      <c r="C171" s="82" t="s">
        <v>34</v>
      </c>
      <c r="D171" s="82">
        <v>0.3</v>
      </c>
      <c r="E171" s="82"/>
      <c r="F171" s="97"/>
    </row>
    <row r="172" spans="1:6" ht="27" customHeight="1" thickBot="1">
      <c r="A172" s="282" t="s">
        <v>253</v>
      </c>
      <c r="B172" s="283" t="s">
        <v>254</v>
      </c>
      <c r="C172" s="83" t="s">
        <v>34</v>
      </c>
      <c r="D172" s="83">
        <v>0</v>
      </c>
      <c r="E172" s="83"/>
      <c r="F172" s="105"/>
    </row>
    <row r="173" spans="1:6" ht="24" customHeight="1">
      <c r="A173" s="188"/>
      <c r="B173" s="102"/>
      <c r="C173" s="189"/>
      <c r="D173" s="189"/>
      <c r="E173" s="189"/>
      <c r="F173" s="189"/>
    </row>
    <row r="174" spans="1:6" ht="12.75">
      <c r="A174" s="188"/>
      <c r="B174" s="102"/>
      <c r="C174" s="189"/>
      <c r="D174" s="189"/>
      <c r="E174" s="189"/>
      <c r="F174" s="189"/>
    </row>
    <row r="175" ht="12.75">
      <c r="A175" s="39"/>
    </row>
    <row r="181" ht="10.5" customHeight="1"/>
    <row r="182" ht="11.25" customHeight="1"/>
    <row r="183" ht="11.25" customHeight="1"/>
    <row r="184" ht="11.25" customHeight="1"/>
    <row r="185" ht="11.25" customHeight="1"/>
    <row r="188" ht="25.5" customHeight="1"/>
    <row r="189" ht="12.75" customHeight="1"/>
    <row r="280" ht="37.5" customHeight="1"/>
    <row r="291" ht="12.75" customHeight="1"/>
    <row r="292" ht="65.2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3" ht="13.5" customHeight="1"/>
    <row r="305" ht="12" customHeight="1"/>
    <row r="309" ht="13.5" customHeight="1"/>
    <row r="310" ht="64.5" customHeight="1"/>
    <row r="316" ht="13.5" customHeight="1"/>
    <row r="319" ht="14.25" customHeight="1"/>
    <row r="347" ht="12.75" customHeight="1"/>
    <row r="376" ht="13.5" customHeight="1"/>
    <row r="385" ht="39.75" customHeight="1"/>
    <row r="392" ht="13.5" customHeight="1"/>
    <row r="397" ht="14.25" customHeight="1"/>
    <row r="398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1:F81"/>
    <mergeCell ref="A85:F85"/>
    <mergeCell ref="A86:A98"/>
    <mergeCell ref="A70:A73"/>
    <mergeCell ref="B71:F71"/>
    <mergeCell ref="A69:F69"/>
    <mergeCell ref="B54:F54"/>
    <mergeCell ref="B115:F115"/>
    <mergeCell ref="A115:A118"/>
    <mergeCell ref="B100:F100"/>
    <mergeCell ref="A99:A105"/>
    <mergeCell ref="A109:F109"/>
    <mergeCell ref="A110:A114"/>
    <mergeCell ref="B111:F111"/>
    <mergeCell ref="A74:A80"/>
    <mergeCell ref="B87:F87"/>
    <mergeCell ref="A137:A151"/>
    <mergeCell ref="B164:F164"/>
    <mergeCell ref="A156:F156"/>
    <mergeCell ref="A163:A168"/>
    <mergeCell ref="A119:F119"/>
    <mergeCell ref="A120:A136"/>
    <mergeCell ref="B121:F121"/>
    <mergeCell ref="A154:F154"/>
  </mergeCells>
  <printOptions/>
  <pageMargins left="0.7086614173228347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1"/>
  <sheetViews>
    <sheetView view="pageBreakPreview" zoomScale="90" zoomScaleSheetLayoutView="90" zoomScalePageLayoutView="0" workbookViewId="0" topLeftCell="A75">
      <selection activeCell="B137" sqref="B137"/>
    </sheetView>
  </sheetViews>
  <sheetFormatPr defaultColWidth="9.00390625" defaultRowHeight="12.75" outlineLevelRow="1"/>
  <cols>
    <col min="1" max="1" width="50.25390625" style="70" customWidth="1"/>
    <col min="2" max="2" width="14.625" style="71" customWidth="1"/>
    <col min="3" max="3" width="18.00390625" style="72" customWidth="1"/>
    <col min="4" max="4" width="20.125" style="72" customWidth="1"/>
    <col min="5" max="5" width="9.125" style="76" customWidth="1"/>
    <col min="6" max="6" width="15.25390625" style="198" customWidth="1"/>
    <col min="7" max="16384" width="9.125" style="76" customWidth="1"/>
  </cols>
  <sheetData>
    <row r="1" spans="1:4" ht="15.75">
      <c r="A1" s="74"/>
      <c r="B1" s="75"/>
      <c r="C1" s="360" t="s">
        <v>102</v>
      </c>
      <c r="D1" s="360"/>
    </row>
    <row r="2" spans="1:4" ht="15.75" customHeight="1">
      <c r="A2" s="74"/>
      <c r="B2" s="75"/>
      <c r="C2" s="73"/>
      <c r="D2" s="73"/>
    </row>
    <row r="3" spans="1:4" ht="15.75">
      <c r="A3" s="362" t="s">
        <v>103</v>
      </c>
      <c r="B3" s="362"/>
      <c r="C3" s="363"/>
      <c r="D3" s="363"/>
    </row>
    <row r="4" spans="1:4" ht="15.75" customHeight="1">
      <c r="A4" s="363"/>
      <c r="B4" s="363"/>
      <c r="C4" s="363"/>
      <c r="D4" s="363"/>
    </row>
    <row r="5" spans="1:6" s="146" customFormat="1" ht="39.75" customHeight="1">
      <c r="A5" s="361" t="s">
        <v>355</v>
      </c>
      <c r="B5" s="361"/>
      <c r="C5" s="361"/>
      <c r="D5" s="361"/>
      <c r="F5" s="199"/>
    </row>
    <row r="6" spans="1:6" s="146" customFormat="1" ht="43.5" customHeight="1">
      <c r="A6" s="359" t="s">
        <v>351</v>
      </c>
      <c r="B6" s="359"/>
      <c r="C6" s="359"/>
      <c r="D6" s="359"/>
      <c r="F6" s="199"/>
    </row>
    <row r="7" spans="1:6" s="146" customFormat="1" ht="21" customHeight="1">
      <c r="A7" s="147" t="s">
        <v>352</v>
      </c>
      <c r="B7" s="148" t="s">
        <v>338</v>
      </c>
      <c r="C7" s="147" t="s">
        <v>353</v>
      </c>
      <c r="D7" s="120"/>
      <c r="F7" s="199"/>
    </row>
    <row r="8" spans="1:6" s="146" customFormat="1" ht="21" customHeight="1">
      <c r="A8" s="149" t="s">
        <v>340</v>
      </c>
      <c r="B8" s="150"/>
      <c r="C8" s="150" t="s">
        <v>354</v>
      </c>
      <c r="D8" s="145"/>
      <c r="F8" s="199"/>
    </row>
    <row r="9" spans="1:6" s="146" customFormat="1" ht="21" customHeight="1">
      <c r="A9" s="121" t="s">
        <v>341</v>
      </c>
      <c r="B9" s="121"/>
      <c r="C9" s="121"/>
      <c r="D9" s="121"/>
      <c r="F9" s="199"/>
    </row>
    <row r="10" spans="1:6" s="146" customFormat="1" ht="15.75">
      <c r="A10" s="364" t="s">
        <v>414</v>
      </c>
      <c r="B10" s="364"/>
      <c r="C10" s="364"/>
      <c r="D10" s="364"/>
      <c r="F10" s="199"/>
    </row>
    <row r="11" spans="1:4" ht="15.75">
      <c r="A11" s="59"/>
      <c r="B11" s="140"/>
      <c r="C11" s="141"/>
      <c r="D11" s="141"/>
    </row>
    <row r="12" spans="1:4" ht="45.75" customHeight="1">
      <c r="A12" s="62"/>
      <c r="B12" s="63" t="s">
        <v>81</v>
      </c>
      <c r="C12" s="64" t="s">
        <v>104</v>
      </c>
      <c r="D12" s="65" t="s">
        <v>190</v>
      </c>
    </row>
    <row r="13" spans="1:4" ht="25.5">
      <c r="A13" s="66" t="s">
        <v>153</v>
      </c>
      <c r="B13" s="67" t="s">
        <v>18</v>
      </c>
      <c r="C13" s="291">
        <v>815694.05</v>
      </c>
      <c r="D13" s="80">
        <v>0.48</v>
      </c>
    </row>
    <row r="14" spans="1:4" ht="15.75">
      <c r="A14" s="68" t="s">
        <v>106</v>
      </c>
      <c r="B14" s="58" t="s">
        <v>3</v>
      </c>
      <c r="C14" s="291">
        <v>337.5</v>
      </c>
      <c r="D14" s="80">
        <v>0.83</v>
      </c>
    </row>
    <row r="15" spans="1:4" ht="15.75">
      <c r="A15" s="68" t="s">
        <v>107</v>
      </c>
      <c r="B15" s="58" t="s">
        <v>45</v>
      </c>
      <c r="C15" s="291">
        <v>0</v>
      </c>
      <c r="D15" s="80">
        <v>0</v>
      </c>
    </row>
    <row r="16" spans="1:4" ht="15.75">
      <c r="A16" s="66" t="s">
        <v>108</v>
      </c>
      <c r="B16" s="67" t="s">
        <v>17</v>
      </c>
      <c r="C16" s="291">
        <v>53274</v>
      </c>
      <c r="D16" s="80">
        <v>0.983</v>
      </c>
    </row>
    <row r="17" spans="1:4" ht="38.25">
      <c r="A17" s="66" t="s">
        <v>105</v>
      </c>
      <c r="B17" s="67" t="s">
        <v>391</v>
      </c>
      <c r="C17" s="292" t="s">
        <v>418</v>
      </c>
      <c r="D17" s="80">
        <v>0.518</v>
      </c>
    </row>
    <row r="18" spans="1:4" ht="15.75">
      <c r="A18" s="69" t="s">
        <v>390</v>
      </c>
      <c r="B18" s="58"/>
      <c r="C18" s="291"/>
      <c r="D18" s="80"/>
    </row>
    <row r="19" spans="1:4" ht="15.75" hidden="1" outlineLevel="1">
      <c r="A19" s="69"/>
      <c r="B19" s="58"/>
      <c r="C19" s="291"/>
      <c r="D19" s="80"/>
    </row>
    <row r="20" spans="1:4" ht="15.75" hidden="1" outlineLevel="1">
      <c r="A20" s="68"/>
      <c r="B20" s="58"/>
      <c r="C20" s="291"/>
      <c r="D20" s="80"/>
    </row>
    <row r="21" spans="1:4" ht="15.75" collapsed="1">
      <c r="A21" s="68" t="s">
        <v>180</v>
      </c>
      <c r="B21" s="58" t="s">
        <v>18</v>
      </c>
      <c r="C21" s="291"/>
      <c r="D21" s="80"/>
    </row>
    <row r="22" spans="1:4" ht="15.75">
      <c r="A22" s="68" t="s">
        <v>159</v>
      </c>
      <c r="B22" s="58"/>
      <c r="C22" s="291" t="s">
        <v>419</v>
      </c>
      <c r="D22" s="80">
        <v>1.04</v>
      </c>
    </row>
    <row r="23" spans="1:4" ht="21" customHeight="1">
      <c r="A23" s="68" t="s">
        <v>160</v>
      </c>
      <c r="B23" s="58"/>
      <c r="C23" s="291" t="s">
        <v>420</v>
      </c>
      <c r="D23" s="80">
        <v>1.041</v>
      </c>
    </row>
    <row r="24" spans="1:4" ht="18.75" customHeight="1">
      <c r="A24" s="68" t="s">
        <v>219</v>
      </c>
      <c r="B24" s="58"/>
      <c r="C24" s="291"/>
      <c r="D24" s="80"/>
    </row>
    <row r="25" spans="1:4" ht="16.5" customHeight="1">
      <c r="A25" s="68" t="s">
        <v>220</v>
      </c>
      <c r="B25" s="58"/>
      <c r="C25" s="291">
        <v>51240</v>
      </c>
      <c r="D25" s="80">
        <v>0.909</v>
      </c>
    </row>
    <row r="26" spans="1:4" ht="34.5" customHeight="1">
      <c r="A26" s="68" t="s">
        <v>161</v>
      </c>
      <c r="B26" s="58" t="s">
        <v>18</v>
      </c>
      <c r="C26" s="291">
        <v>-208300</v>
      </c>
      <c r="D26" s="80">
        <v>2.593</v>
      </c>
    </row>
    <row r="27" spans="1:4" ht="15.75">
      <c r="A27" s="68" t="s">
        <v>165</v>
      </c>
      <c r="B27" s="58" t="s">
        <v>18</v>
      </c>
      <c r="C27" s="291">
        <v>42231.83</v>
      </c>
      <c r="D27" s="80">
        <v>2.183</v>
      </c>
    </row>
    <row r="28" spans="3:4" ht="15.75">
      <c r="C28" s="77"/>
      <c r="D28" s="77"/>
    </row>
    <row r="29" spans="1:4" ht="15.75">
      <c r="A29" s="362" t="s">
        <v>103</v>
      </c>
      <c r="B29" s="362"/>
      <c r="C29" s="363"/>
      <c r="D29" s="363"/>
    </row>
    <row r="30" spans="1:4" ht="15.75">
      <c r="A30" s="363"/>
      <c r="B30" s="363"/>
      <c r="C30" s="363"/>
      <c r="D30" s="363"/>
    </row>
    <row r="31" spans="1:6" s="146" customFormat="1" ht="21" customHeight="1">
      <c r="A31" s="366" t="s">
        <v>356</v>
      </c>
      <c r="B31" s="366"/>
      <c r="C31" s="366"/>
      <c r="D31" s="366"/>
      <c r="F31" s="199"/>
    </row>
    <row r="32" spans="1:6" s="146" customFormat="1" ht="34.5" customHeight="1">
      <c r="A32" s="359" t="s">
        <v>357</v>
      </c>
      <c r="B32" s="359"/>
      <c r="C32" s="359"/>
      <c r="D32" s="359"/>
      <c r="F32" s="199"/>
    </row>
    <row r="33" spans="1:6" s="146" customFormat="1" ht="21" customHeight="1">
      <c r="A33" s="144" t="s">
        <v>358</v>
      </c>
      <c r="B33" s="120" t="s">
        <v>338</v>
      </c>
      <c r="C33" s="144" t="s">
        <v>359</v>
      </c>
      <c r="D33" s="120"/>
      <c r="F33" s="199"/>
    </row>
    <row r="34" spans="1:6" s="146" customFormat="1" ht="24.75" customHeight="1">
      <c r="A34" s="121" t="s">
        <v>340</v>
      </c>
      <c r="B34" s="145"/>
      <c r="C34" s="145" t="s">
        <v>360</v>
      </c>
      <c r="D34" s="145"/>
      <c r="F34" s="199"/>
    </row>
    <row r="35" spans="1:6" s="146" customFormat="1" ht="21" customHeight="1">
      <c r="A35" s="121" t="s">
        <v>341</v>
      </c>
      <c r="B35" s="121"/>
      <c r="C35" s="121"/>
      <c r="D35" s="121"/>
      <c r="F35" s="199"/>
    </row>
    <row r="36" spans="1:6" s="146" customFormat="1" ht="15.75">
      <c r="A36" s="364" t="s">
        <v>414</v>
      </c>
      <c r="B36" s="364"/>
      <c r="C36" s="364"/>
      <c r="D36" s="364"/>
      <c r="F36" s="199"/>
    </row>
    <row r="37" spans="1:4" ht="9.75" customHeight="1">
      <c r="A37" s="59"/>
      <c r="B37" s="60"/>
      <c r="C37" s="61"/>
      <c r="D37" s="61"/>
    </row>
    <row r="38" spans="1:4" ht="50.25" customHeight="1">
      <c r="A38" s="62"/>
      <c r="B38" s="63" t="s">
        <v>81</v>
      </c>
      <c r="C38" s="64" t="s">
        <v>104</v>
      </c>
      <c r="D38" s="65" t="s">
        <v>190</v>
      </c>
    </row>
    <row r="39" spans="1:4" ht="25.5">
      <c r="A39" s="66" t="s">
        <v>153</v>
      </c>
      <c r="B39" s="67" t="s">
        <v>18</v>
      </c>
      <c r="C39" s="291">
        <v>507360</v>
      </c>
      <c r="D39" s="84">
        <v>1</v>
      </c>
    </row>
    <row r="40" spans="1:4" ht="15.75">
      <c r="A40" s="68" t="s">
        <v>106</v>
      </c>
      <c r="B40" s="58" t="s">
        <v>3</v>
      </c>
      <c r="C40" s="79">
        <v>484</v>
      </c>
      <c r="D40" s="84">
        <v>0.91</v>
      </c>
    </row>
    <row r="41" spans="1:4" ht="15.75">
      <c r="A41" s="68" t="s">
        <v>107</v>
      </c>
      <c r="B41" s="58" t="s">
        <v>45</v>
      </c>
      <c r="C41" s="79">
        <v>0</v>
      </c>
      <c r="D41" s="84">
        <v>0</v>
      </c>
    </row>
    <row r="42" spans="1:4" ht="15.75">
      <c r="A42" s="66" t="s">
        <v>108</v>
      </c>
      <c r="B42" s="67" t="s">
        <v>17</v>
      </c>
      <c r="C42" s="291">
        <v>39425</v>
      </c>
      <c r="D42" s="84">
        <v>1.13</v>
      </c>
    </row>
    <row r="43" spans="1:4" ht="38.25">
      <c r="A43" s="66" t="s">
        <v>105</v>
      </c>
      <c r="B43" s="67" t="s">
        <v>316</v>
      </c>
      <c r="C43" s="79"/>
      <c r="D43" s="84"/>
    </row>
    <row r="44" spans="1:4" ht="15.75">
      <c r="A44" s="69" t="s">
        <v>317</v>
      </c>
      <c r="B44" s="58" t="s">
        <v>334</v>
      </c>
      <c r="C44" s="79">
        <v>224939</v>
      </c>
      <c r="D44" s="84">
        <v>0.98</v>
      </c>
    </row>
    <row r="45" spans="1:4" ht="15.75">
      <c r="A45" s="68" t="s">
        <v>180</v>
      </c>
      <c r="B45" s="58" t="s">
        <v>18</v>
      </c>
      <c r="C45" s="293"/>
      <c r="D45" s="99"/>
    </row>
    <row r="46" spans="1:4" ht="15.75">
      <c r="A46" s="68" t="s">
        <v>159</v>
      </c>
      <c r="B46" s="58"/>
      <c r="C46" s="79">
        <v>292269</v>
      </c>
      <c r="D46" s="84">
        <v>1.1</v>
      </c>
    </row>
    <row r="47" spans="1:4" ht="15.75">
      <c r="A47" s="68" t="s">
        <v>160</v>
      </c>
      <c r="B47" s="58"/>
      <c r="C47" s="291">
        <v>502196</v>
      </c>
      <c r="D47" s="84">
        <v>0.94</v>
      </c>
    </row>
    <row r="48" spans="1:4" ht="15.75">
      <c r="A48" s="68" t="s">
        <v>219</v>
      </c>
      <c r="B48" s="58"/>
      <c r="C48" s="79"/>
      <c r="D48" s="79"/>
    </row>
    <row r="49" spans="1:4" ht="15.75">
      <c r="A49" s="68" t="s">
        <v>220</v>
      </c>
      <c r="B49" s="58" t="s">
        <v>18</v>
      </c>
      <c r="C49" s="291">
        <v>0</v>
      </c>
      <c r="D49" s="84">
        <v>0</v>
      </c>
    </row>
    <row r="50" spans="1:4" ht="15.75">
      <c r="A50" s="68" t="s">
        <v>161</v>
      </c>
      <c r="B50" s="58" t="s">
        <v>18</v>
      </c>
      <c r="C50" s="291">
        <v>12213</v>
      </c>
      <c r="D50" s="84">
        <v>0.35</v>
      </c>
    </row>
    <row r="51" spans="1:4" ht="15.75">
      <c r="A51" s="68" t="s">
        <v>165</v>
      </c>
      <c r="B51" s="58" t="s">
        <v>18</v>
      </c>
      <c r="C51" s="291">
        <v>13258</v>
      </c>
      <c r="D51" s="84">
        <v>0.72</v>
      </c>
    </row>
    <row r="52" spans="3:4" ht="15.75">
      <c r="C52" s="77"/>
      <c r="D52" s="77"/>
    </row>
    <row r="53" spans="1:4" ht="15.75">
      <c r="A53" s="362" t="s">
        <v>103</v>
      </c>
      <c r="B53" s="362"/>
      <c r="C53" s="363"/>
      <c r="D53" s="363"/>
    </row>
    <row r="54" spans="1:4" ht="15.75">
      <c r="A54" s="363"/>
      <c r="B54" s="363"/>
      <c r="C54" s="363"/>
      <c r="D54" s="363"/>
    </row>
    <row r="55" spans="1:6" s="146" customFormat="1" ht="21" customHeight="1">
      <c r="A55" s="365" t="s">
        <v>361</v>
      </c>
      <c r="B55" s="365"/>
      <c r="C55" s="365"/>
      <c r="D55" s="365"/>
      <c r="F55" s="199"/>
    </row>
    <row r="56" spans="1:6" s="146" customFormat="1" ht="42.75" customHeight="1">
      <c r="A56" s="359" t="s">
        <v>362</v>
      </c>
      <c r="B56" s="359"/>
      <c r="C56" s="359"/>
      <c r="D56" s="359"/>
      <c r="F56" s="199"/>
    </row>
    <row r="57" spans="1:6" s="146" customFormat="1" ht="6" customHeight="1">
      <c r="A57" s="366"/>
      <c r="B57" s="366"/>
      <c r="C57" s="366"/>
      <c r="D57" s="366"/>
      <c r="F57" s="199"/>
    </row>
    <row r="58" spans="1:6" s="146" customFormat="1" ht="21" customHeight="1">
      <c r="A58" s="144" t="s">
        <v>363</v>
      </c>
      <c r="B58" s="120" t="s">
        <v>338</v>
      </c>
      <c r="C58" s="144"/>
      <c r="D58" s="120"/>
      <c r="F58" s="199"/>
    </row>
    <row r="59" spans="1:6" s="146" customFormat="1" ht="21" customHeight="1">
      <c r="A59" s="121" t="s">
        <v>340</v>
      </c>
      <c r="B59" s="145"/>
      <c r="C59" s="145" t="s">
        <v>364</v>
      </c>
      <c r="D59" s="121"/>
      <c r="F59" s="199"/>
    </row>
    <row r="60" spans="1:6" s="146" customFormat="1" ht="21" customHeight="1">
      <c r="A60" s="121" t="s">
        <v>341</v>
      </c>
      <c r="B60" s="121"/>
      <c r="C60" s="121"/>
      <c r="D60" s="121"/>
      <c r="F60" s="199"/>
    </row>
    <row r="61" spans="1:6" s="146" customFormat="1" ht="15.75">
      <c r="A61" s="364" t="s">
        <v>415</v>
      </c>
      <c r="B61" s="364"/>
      <c r="C61" s="364"/>
      <c r="D61" s="364"/>
      <c r="F61" s="199"/>
    </row>
    <row r="62" spans="1:4" ht="67.5" customHeight="1">
      <c r="A62" s="62"/>
      <c r="B62" s="63" t="s">
        <v>81</v>
      </c>
      <c r="C62" s="113" t="s">
        <v>104</v>
      </c>
      <c r="D62" s="114" t="s">
        <v>190</v>
      </c>
    </row>
    <row r="63" spans="1:6" ht="25.5">
      <c r="A63" s="66" t="s">
        <v>153</v>
      </c>
      <c r="B63" s="67" t="s">
        <v>333</v>
      </c>
      <c r="C63" s="290">
        <v>924163</v>
      </c>
      <c r="D63" s="80">
        <f>C63/F63</f>
        <v>1.113024302766293</v>
      </c>
      <c r="F63" s="229">
        <v>830317</v>
      </c>
    </row>
    <row r="64" spans="1:6" ht="15.75">
      <c r="A64" s="68" t="s">
        <v>106</v>
      </c>
      <c r="B64" s="58" t="s">
        <v>3</v>
      </c>
      <c r="C64" s="290">
        <v>287</v>
      </c>
      <c r="D64" s="80">
        <f>C64/F64</f>
        <v>0.9663299663299664</v>
      </c>
      <c r="F64" s="229">
        <v>297</v>
      </c>
    </row>
    <row r="65" spans="1:6" ht="15.75">
      <c r="A65" s="68" t="s">
        <v>107</v>
      </c>
      <c r="B65" s="58" t="s">
        <v>45</v>
      </c>
      <c r="C65" s="290"/>
      <c r="D65" s="80"/>
      <c r="F65" s="229"/>
    </row>
    <row r="66" spans="1:6" ht="15.75">
      <c r="A66" s="66" t="s">
        <v>108</v>
      </c>
      <c r="B66" s="67" t="s">
        <v>17</v>
      </c>
      <c r="C66" s="290">
        <v>34000</v>
      </c>
      <c r="D66" s="80">
        <f>C66/F66</f>
        <v>0.9444444444444444</v>
      </c>
      <c r="F66" s="229">
        <v>36000</v>
      </c>
    </row>
    <row r="67" spans="1:6" ht="15.75" customHeight="1">
      <c r="A67" s="66" t="s">
        <v>105</v>
      </c>
      <c r="B67" s="67"/>
      <c r="C67" s="290"/>
      <c r="D67" s="80"/>
      <c r="F67" s="229"/>
    </row>
    <row r="68" spans="1:6" ht="15.75">
      <c r="A68" s="69" t="s">
        <v>297</v>
      </c>
      <c r="B68" s="58" t="s">
        <v>298</v>
      </c>
      <c r="C68" s="290">
        <v>52367</v>
      </c>
      <c r="D68" s="80">
        <f>C68/F68</f>
        <v>1.1392551015968324</v>
      </c>
      <c r="F68" s="229">
        <v>45966</v>
      </c>
    </row>
    <row r="69" spans="1:6" ht="15.75">
      <c r="A69" s="69"/>
      <c r="B69" s="58"/>
      <c r="C69" s="79"/>
      <c r="D69" s="80"/>
      <c r="F69" s="226"/>
    </row>
    <row r="70" spans="1:6" ht="15.75" customHeight="1">
      <c r="A70" s="68"/>
      <c r="B70" s="58"/>
      <c r="C70" s="79"/>
      <c r="D70" s="80"/>
      <c r="F70" s="226"/>
    </row>
    <row r="71" spans="1:6" ht="15.75">
      <c r="A71" s="68" t="s">
        <v>180</v>
      </c>
      <c r="B71" s="58" t="s">
        <v>18</v>
      </c>
      <c r="C71" s="79"/>
      <c r="D71" s="80"/>
      <c r="F71" s="226"/>
    </row>
    <row r="72" spans="1:6" ht="15.75">
      <c r="A72" s="68" t="s">
        <v>159</v>
      </c>
      <c r="B72" s="58"/>
      <c r="C72" s="291"/>
      <c r="D72" s="80"/>
      <c r="F72" s="225">
        <v>643653</v>
      </c>
    </row>
    <row r="73" spans="1:6" ht="15.75">
      <c r="A73" s="68" t="s">
        <v>160</v>
      </c>
      <c r="B73" s="58"/>
      <c r="C73" s="291"/>
      <c r="D73" s="80"/>
      <c r="F73" s="225">
        <v>23892</v>
      </c>
    </row>
    <row r="74" spans="1:6" ht="15.75">
      <c r="A74" s="68" t="s">
        <v>219</v>
      </c>
      <c r="B74" s="58"/>
      <c r="C74" s="79"/>
      <c r="D74" s="80"/>
      <c r="F74" s="226"/>
    </row>
    <row r="75" spans="1:6" ht="15.75">
      <c r="A75" s="68" t="s">
        <v>220</v>
      </c>
      <c r="B75" s="58"/>
      <c r="C75" s="291"/>
      <c r="D75" s="80"/>
      <c r="F75" s="225" t="s">
        <v>375</v>
      </c>
    </row>
    <row r="76" spans="1:6" ht="15.75">
      <c r="A76" s="68" t="s">
        <v>161</v>
      </c>
      <c r="B76" s="58" t="s">
        <v>18</v>
      </c>
      <c r="C76" s="291"/>
      <c r="D76" s="80"/>
      <c r="F76" s="225">
        <v>149180</v>
      </c>
    </row>
    <row r="77" spans="1:6" ht="15.75">
      <c r="A77" s="68" t="s">
        <v>165</v>
      </c>
      <c r="B77" s="58" t="s">
        <v>18</v>
      </c>
      <c r="C77" s="79"/>
      <c r="D77" s="80"/>
      <c r="F77" s="200"/>
    </row>
    <row r="78" ht="23.25" customHeight="1"/>
    <row r="79" spans="1:4" ht="15.75">
      <c r="A79" s="362" t="s">
        <v>103</v>
      </c>
      <c r="B79" s="362"/>
      <c r="C79" s="363"/>
      <c r="D79" s="363"/>
    </row>
    <row r="80" spans="1:4" ht="15.75">
      <c r="A80" s="363"/>
      <c r="B80" s="363"/>
      <c r="C80" s="363"/>
      <c r="D80" s="363"/>
    </row>
    <row r="81" spans="1:6" s="146" customFormat="1" ht="19.5" customHeight="1">
      <c r="A81" s="359" t="s">
        <v>345</v>
      </c>
      <c r="B81" s="359"/>
      <c r="C81" s="359"/>
      <c r="D81" s="359"/>
      <c r="F81" s="199"/>
    </row>
    <row r="82" spans="1:6" s="146" customFormat="1" ht="46.5" customHeight="1">
      <c r="A82" s="359" t="s">
        <v>346</v>
      </c>
      <c r="B82" s="359"/>
      <c r="C82" s="359"/>
      <c r="D82" s="359"/>
      <c r="F82" s="199"/>
    </row>
    <row r="83" spans="1:6" s="146" customFormat="1" ht="21" customHeight="1">
      <c r="A83" s="144" t="s">
        <v>347</v>
      </c>
      <c r="B83" s="120" t="s">
        <v>338</v>
      </c>
      <c r="C83" s="144" t="s">
        <v>348</v>
      </c>
      <c r="D83" s="120"/>
      <c r="F83" s="199"/>
    </row>
    <row r="84" spans="1:6" s="146" customFormat="1" ht="21" customHeight="1">
      <c r="A84" s="121" t="s">
        <v>340</v>
      </c>
      <c r="B84" s="145"/>
      <c r="C84" s="145" t="s">
        <v>349</v>
      </c>
      <c r="D84" s="145"/>
      <c r="F84" s="199"/>
    </row>
    <row r="85" spans="1:6" s="146" customFormat="1" ht="21" customHeight="1">
      <c r="A85" s="121" t="s">
        <v>350</v>
      </c>
      <c r="B85" s="121"/>
      <c r="C85" s="121" t="s">
        <v>374</v>
      </c>
      <c r="D85" s="121"/>
      <c r="F85" s="199"/>
    </row>
    <row r="86" spans="1:6" s="146" customFormat="1" ht="15.75">
      <c r="A86" s="364" t="s">
        <v>414</v>
      </c>
      <c r="B86" s="364"/>
      <c r="C86" s="364"/>
      <c r="D86" s="364"/>
      <c r="F86" s="199"/>
    </row>
    <row r="87" spans="1:4" ht="8.25" customHeight="1">
      <c r="A87" s="59"/>
      <c r="B87" s="60"/>
      <c r="C87" s="61"/>
      <c r="D87" s="61"/>
    </row>
    <row r="88" spans="1:4" ht="47.25">
      <c r="A88" s="62"/>
      <c r="B88" s="63" t="s">
        <v>81</v>
      </c>
      <c r="C88" s="64" t="s">
        <v>104</v>
      </c>
      <c r="D88" s="65" t="s">
        <v>190</v>
      </c>
    </row>
    <row r="89" spans="1:6" ht="25.5">
      <c r="A89" s="66" t="s">
        <v>153</v>
      </c>
      <c r="B89" s="67" t="s">
        <v>18</v>
      </c>
      <c r="C89" s="142">
        <v>458492</v>
      </c>
      <c r="D89" s="80">
        <v>1.3989</v>
      </c>
      <c r="F89" s="252"/>
    </row>
    <row r="90" spans="1:4" ht="15.75">
      <c r="A90" s="68" t="s">
        <v>106</v>
      </c>
      <c r="B90" s="58" t="s">
        <v>3</v>
      </c>
      <c r="C90" s="142">
        <v>179.6</v>
      </c>
      <c r="D90" s="80">
        <v>0.836</v>
      </c>
    </row>
    <row r="91" spans="1:4" ht="15.75">
      <c r="A91" s="68" t="s">
        <v>107</v>
      </c>
      <c r="B91" s="58" t="s">
        <v>45</v>
      </c>
      <c r="C91" s="142">
        <v>26</v>
      </c>
      <c r="D91" s="80">
        <v>26</v>
      </c>
    </row>
    <row r="92" spans="1:4" ht="15.75">
      <c r="A92" s="66" t="s">
        <v>108</v>
      </c>
      <c r="B92" s="67" t="s">
        <v>17</v>
      </c>
      <c r="C92" s="142">
        <v>15046</v>
      </c>
      <c r="D92" s="80">
        <v>0.4977</v>
      </c>
    </row>
    <row r="93" spans="1:4" ht="38.25">
      <c r="A93" s="66" t="s">
        <v>105</v>
      </c>
      <c r="B93" s="67"/>
      <c r="C93" s="142"/>
      <c r="D93" s="80"/>
    </row>
    <row r="94" spans="1:4" ht="15.75">
      <c r="A94" s="69" t="s">
        <v>312</v>
      </c>
      <c r="B94" s="58" t="s">
        <v>315</v>
      </c>
      <c r="C94" s="142">
        <v>1588</v>
      </c>
      <c r="D94" s="80">
        <v>0.6289</v>
      </c>
    </row>
    <row r="95" spans="1:4" ht="15.75">
      <c r="A95" s="69" t="s">
        <v>313</v>
      </c>
      <c r="B95" s="58" t="s">
        <v>298</v>
      </c>
      <c r="C95" s="142">
        <v>8928</v>
      </c>
      <c r="D95" s="80">
        <v>1.6641</v>
      </c>
    </row>
    <row r="96" spans="1:4" ht="15.75">
      <c r="A96" s="68" t="s">
        <v>314</v>
      </c>
      <c r="B96" s="58" t="s">
        <v>298</v>
      </c>
      <c r="C96" s="142"/>
      <c r="D96" s="80"/>
    </row>
    <row r="97" spans="1:4" ht="15.75">
      <c r="A97" s="68" t="s">
        <v>180</v>
      </c>
      <c r="B97" s="58" t="s">
        <v>18</v>
      </c>
      <c r="C97" s="142"/>
      <c r="D97" s="80"/>
    </row>
    <row r="98" spans="1:4" ht="15.75">
      <c r="A98" s="68" t="s">
        <v>159</v>
      </c>
      <c r="B98" s="58"/>
      <c r="C98" s="142">
        <v>245804</v>
      </c>
      <c r="D98" s="80">
        <v>0.9741</v>
      </c>
    </row>
    <row r="99" spans="1:4" ht="15.75">
      <c r="A99" s="68" t="s">
        <v>160</v>
      </c>
      <c r="B99" s="58"/>
      <c r="C99" s="142">
        <v>243464</v>
      </c>
      <c r="D99" s="80">
        <v>1.0254</v>
      </c>
    </row>
    <row r="100" spans="1:4" ht="15.75">
      <c r="A100" s="68" t="s">
        <v>219</v>
      </c>
      <c r="B100" s="58"/>
      <c r="C100" s="142"/>
      <c r="D100" s="80"/>
    </row>
    <row r="101" spans="1:4" ht="15.75">
      <c r="A101" s="68" t="s">
        <v>220</v>
      </c>
      <c r="B101" s="58"/>
      <c r="C101" s="142">
        <v>2566</v>
      </c>
      <c r="D101" s="80">
        <v>0.5798</v>
      </c>
    </row>
    <row r="102" spans="1:4" ht="15.75">
      <c r="A102" s="68" t="s">
        <v>161</v>
      </c>
      <c r="B102" s="58" t="s">
        <v>18</v>
      </c>
      <c r="C102" s="142">
        <v>1635</v>
      </c>
      <c r="D102" s="80">
        <v>1.1632</v>
      </c>
    </row>
    <row r="103" spans="1:4" ht="15.75">
      <c r="A103" s="68" t="s">
        <v>165</v>
      </c>
      <c r="B103" s="58" t="s">
        <v>18</v>
      </c>
      <c r="C103" s="81">
        <v>4389</v>
      </c>
      <c r="D103" s="80">
        <v>43.24</v>
      </c>
    </row>
    <row r="105" spans="1:4" ht="15.75" hidden="1">
      <c r="A105" s="367" t="s">
        <v>103</v>
      </c>
      <c r="B105" s="367"/>
      <c r="C105" s="367"/>
      <c r="D105" s="367"/>
    </row>
    <row r="106" spans="1:4" ht="15.75" hidden="1">
      <c r="A106" s="367"/>
      <c r="B106" s="367"/>
      <c r="C106" s="367"/>
      <c r="D106" s="367"/>
    </row>
    <row r="107" spans="1:4" ht="32.25" customHeight="1" hidden="1">
      <c r="A107" s="368" t="s">
        <v>335</v>
      </c>
      <c r="B107" s="368"/>
      <c r="C107" s="368"/>
      <c r="D107" s="368"/>
    </row>
    <row r="108" spans="1:4" ht="39" customHeight="1" hidden="1">
      <c r="A108" s="359" t="s">
        <v>336</v>
      </c>
      <c r="B108" s="359"/>
      <c r="C108" s="359"/>
      <c r="D108" s="359"/>
    </row>
    <row r="109" spans="1:4" ht="15.75" hidden="1">
      <c r="A109" s="119" t="s">
        <v>337</v>
      </c>
      <c r="B109" s="120" t="s">
        <v>338</v>
      </c>
      <c r="C109" s="119" t="s">
        <v>339</v>
      </c>
      <c r="D109" s="120"/>
    </row>
    <row r="110" spans="1:4" ht="15.75" hidden="1">
      <c r="A110" s="121" t="s">
        <v>340</v>
      </c>
      <c r="B110" s="145" t="s">
        <v>365</v>
      </c>
      <c r="C110" s="145"/>
      <c r="D110" s="121"/>
    </row>
    <row r="111" spans="1:4" ht="15.75" hidden="1">
      <c r="A111" s="121" t="s">
        <v>341</v>
      </c>
      <c r="B111" s="121"/>
      <c r="C111" s="121"/>
      <c r="D111" s="121"/>
    </row>
    <row r="112" spans="1:4" ht="15.75" hidden="1">
      <c r="A112" s="358" t="s">
        <v>344</v>
      </c>
      <c r="B112" s="358"/>
      <c r="C112" s="358"/>
      <c r="D112" s="358"/>
    </row>
    <row r="113" spans="1:4" ht="47.25" hidden="1">
      <c r="A113" s="122"/>
      <c r="B113" s="123" t="s">
        <v>81</v>
      </c>
      <c r="C113" s="124" t="s">
        <v>104</v>
      </c>
      <c r="D113" s="125" t="s">
        <v>190</v>
      </c>
    </row>
    <row r="114" spans="1:4" ht="25.5" hidden="1">
      <c r="A114" s="126" t="s">
        <v>153</v>
      </c>
      <c r="B114" s="127" t="s">
        <v>342</v>
      </c>
      <c r="C114" s="143"/>
      <c r="D114" s="128"/>
    </row>
    <row r="115" spans="1:4" ht="15.75" hidden="1">
      <c r="A115" s="129" t="s">
        <v>106</v>
      </c>
      <c r="B115" s="130" t="s">
        <v>3</v>
      </c>
      <c r="C115" s="143"/>
      <c r="D115" s="131"/>
    </row>
    <row r="116" spans="1:4" ht="15.75" hidden="1">
      <c r="A116" s="129" t="s">
        <v>107</v>
      </c>
      <c r="B116" s="130" t="s">
        <v>45</v>
      </c>
      <c r="C116" s="143"/>
      <c r="D116" s="131"/>
    </row>
    <row r="117" spans="1:4" ht="15.75" hidden="1">
      <c r="A117" s="126" t="s">
        <v>108</v>
      </c>
      <c r="B117" s="127" t="s">
        <v>17</v>
      </c>
      <c r="C117" s="143"/>
      <c r="D117" s="131"/>
    </row>
    <row r="118" spans="1:4" ht="38.25" hidden="1">
      <c r="A118" s="126" t="s">
        <v>105</v>
      </c>
      <c r="B118" s="127"/>
      <c r="C118" s="143"/>
      <c r="D118" s="131"/>
    </row>
    <row r="119" spans="1:4" ht="15.75" hidden="1">
      <c r="A119" s="129"/>
      <c r="B119" s="130"/>
      <c r="C119" s="143"/>
      <c r="D119" s="131"/>
    </row>
    <row r="120" spans="1:4" ht="15.75" hidden="1">
      <c r="A120" s="129"/>
      <c r="B120" s="130"/>
      <c r="C120" s="143"/>
      <c r="D120" s="131"/>
    </row>
    <row r="121" spans="1:4" ht="15.75" hidden="1">
      <c r="A121" s="129"/>
      <c r="B121" s="130"/>
      <c r="C121" s="143"/>
      <c r="D121" s="131"/>
    </row>
    <row r="122" spans="1:4" ht="15.75" hidden="1">
      <c r="A122" s="129" t="s">
        <v>180</v>
      </c>
      <c r="B122" s="130" t="s">
        <v>18</v>
      </c>
      <c r="C122" s="143"/>
      <c r="D122" s="131"/>
    </row>
    <row r="123" spans="1:4" ht="15.75" hidden="1">
      <c r="A123" s="129" t="s">
        <v>159</v>
      </c>
      <c r="B123" s="130"/>
      <c r="C123" s="143"/>
      <c r="D123" s="131"/>
    </row>
    <row r="124" spans="1:4" ht="15.75" hidden="1">
      <c r="A124" s="129" t="s">
        <v>160</v>
      </c>
      <c r="B124" s="130"/>
      <c r="C124" s="143"/>
      <c r="D124" s="131"/>
    </row>
    <row r="125" spans="1:4" ht="15.75" hidden="1">
      <c r="A125" s="129" t="s">
        <v>219</v>
      </c>
      <c r="B125" s="130"/>
      <c r="C125" s="143"/>
      <c r="D125" s="131"/>
    </row>
    <row r="126" spans="1:4" ht="15.75" hidden="1">
      <c r="A126" s="129" t="s">
        <v>220</v>
      </c>
      <c r="B126" s="130"/>
      <c r="C126" s="143"/>
      <c r="D126" s="131"/>
    </row>
    <row r="127" spans="1:4" ht="15.75" hidden="1">
      <c r="A127" s="129" t="s">
        <v>161</v>
      </c>
      <c r="B127" s="130" t="s">
        <v>18</v>
      </c>
      <c r="C127" s="143"/>
      <c r="D127" s="131"/>
    </row>
    <row r="128" spans="1:4" ht="27" customHeight="1" hidden="1" outlineLevel="1">
      <c r="A128" s="369" t="s">
        <v>392</v>
      </c>
      <c r="B128" s="369"/>
      <c r="C128" s="370"/>
      <c r="D128" s="370"/>
    </row>
    <row r="129" spans="1:4" ht="7.5" customHeight="1" hidden="1" outlineLevel="1">
      <c r="A129" s="370"/>
      <c r="B129" s="370"/>
      <c r="C129" s="370"/>
      <c r="D129" s="370"/>
    </row>
    <row r="130" spans="1:4" ht="15.75" hidden="1" outlineLevel="1">
      <c r="A130" s="359" t="s">
        <v>335</v>
      </c>
      <c r="B130" s="359"/>
      <c r="C130" s="359"/>
      <c r="D130" s="359"/>
    </row>
    <row r="131" spans="1:4" ht="15.75" hidden="1" outlineLevel="1">
      <c r="A131" s="359" t="s">
        <v>393</v>
      </c>
      <c r="B131" s="359"/>
      <c r="C131" s="359"/>
      <c r="D131" s="359"/>
    </row>
    <row r="132" spans="1:4" ht="15.75" hidden="1" outlineLevel="1">
      <c r="A132" s="144" t="s">
        <v>394</v>
      </c>
      <c r="B132" s="120" t="s">
        <v>338</v>
      </c>
      <c r="C132" s="147" t="s">
        <v>339</v>
      </c>
      <c r="D132" s="120"/>
    </row>
    <row r="133" spans="1:4" ht="15.75" hidden="1" outlineLevel="1">
      <c r="A133" s="121" t="s">
        <v>340</v>
      </c>
      <c r="B133" s="145"/>
      <c r="C133" s="145" t="s">
        <v>365</v>
      </c>
      <c r="D133" s="145"/>
    </row>
    <row r="134" spans="1:4" ht="15.75" hidden="1" outlineLevel="1">
      <c r="A134" s="121" t="s">
        <v>341</v>
      </c>
      <c r="B134" s="121"/>
      <c r="C134" s="121"/>
      <c r="D134" s="121"/>
    </row>
    <row r="135" spans="1:4" ht="15.75" hidden="1" outlineLevel="1">
      <c r="A135" s="364" t="s">
        <v>424</v>
      </c>
      <c r="B135" s="364"/>
      <c r="C135" s="364"/>
      <c r="D135" s="364"/>
    </row>
    <row r="136" spans="1:4" ht="47.25" hidden="1" outlineLevel="1">
      <c r="A136" s="2"/>
      <c r="B136" s="3" t="s">
        <v>81</v>
      </c>
      <c r="C136" s="230" t="s">
        <v>104</v>
      </c>
      <c r="D136" s="231" t="s">
        <v>190</v>
      </c>
    </row>
    <row r="137" spans="1:4" ht="25.5" hidden="1" outlineLevel="1">
      <c r="A137" s="232" t="s">
        <v>395</v>
      </c>
      <c r="B137" s="233" t="s">
        <v>342</v>
      </c>
      <c r="C137" s="152"/>
      <c r="D137" s="234"/>
    </row>
    <row r="138" spans="1:4" ht="15.75" hidden="1" outlineLevel="1">
      <c r="A138" s="235" t="s">
        <v>106</v>
      </c>
      <c r="B138" s="236" t="s">
        <v>3</v>
      </c>
      <c r="C138" s="152"/>
      <c r="D138" s="237"/>
    </row>
    <row r="139" spans="1:4" ht="15.75" hidden="1" outlineLevel="1">
      <c r="A139" s="235" t="s">
        <v>107</v>
      </c>
      <c r="B139" s="236" t="s">
        <v>45</v>
      </c>
      <c r="C139" s="152"/>
      <c r="D139" s="237"/>
    </row>
    <row r="140" spans="1:4" ht="15.75" hidden="1" outlineLevel="1">
      <c r="A140" s="232" t="s">
        <v>108</v>
      </c>
      <c r="B140" s="233" t="s">
        <v>17</v>
      </c>
      <c r="C140" s="152"/>
      <c r="D140" s="237"/>
    </row>
    <row r="141" spans="1:4" ht="38.25" hidden="1" outlineLevel="1">
      <c r="A141" s="232" t="s">
        <v>105</v>
      </c>
      <c r="B141" s="233"/>
      <c r="C141" s="152"/>
      <c r="D141" s="237"/>
    </row>
    <row r="142" spans="1:4" ht="15.75" hidden="1" outlineLevel="1">
      <c r="A142" s="235"/>
      <c r="B142" s="236"/>
      <c r="C142" s="152"/>
      <c r="D142" s="237"/>
    </row>
    <row r="143" spans="1:4" ht="15.75" hidden="1" outlineLevel="1">
      <c r="A143" s="235"/>
      <c r="B143" s="236"/>
      <c r="C143" s="152"/>
      <c r="D143" s="237"/>
    </row>
    <row r="144" spans="1:4" ht="15.75" hidden="1" outlineLevel="1">
      <c r="A144" s="235"/>
      <c r="B144" s="236"/>
      <c r="C144" s="152"/>
      <c r="D144" s="237"/>
    </row>
    <row r="145" spans="1:4" ht="15.75" hidden="1" outlineLevel="1">
      <c r="A145" s="235" t="s">
        <v>180</v>
      </c>
      <c r="B145" s="236" t="s">
        <v>18</v>
      </c>
      <c r="C145" s="152"/>
      <c r="D145" s="237"/>
    </row>
    <row r="146" spans="1:4" ht="15.75" hidden="1" outlineLevel="1">
      <c r="A146" s="235" t="s">
        <v>159</v>
      </c>
      <c r="B146" s="236"/>
      <c r="C146" s="152"/>
      <c r="D146" s="237"/>
    </row>
    <row r="147" spans="1:4" ht="15.75" hidden="1" outlineLevel="1">
      <c r="A147" s="235" t="s">
        <v>160</v>
      </c>
      <c r="B147" s="236"/>
      <c r="C147" s="152"/>
      <c r="D147" s="237"/>
    </row>
    <row r="148" spans="1:4" ht="15.75" hidden="1" outlineLevel="1">
      <c r="A148" s="235" t="s">
        <v>219</v>
      </c>
      <c r="B148" s="236"/>
      <c r="C148" s="152"/>
      <c r="D148" s="237"/>
    </row>
    <row r="149" spans="1:4" ht="15.75" hidden="1" outlineLevel="1">
      <c r="A149" s="235" t="s">
        <v>220</v>
      </c>
      <c r="B149" s="236"/>
      <c r="C149" s="152"/>
      <c r="D149" s="237"/>
    </row>
    <row r="150" spans="1:4" ht="15.75" hidden="1" outlineLevel="1">
      <c r="A150" s="235" t="s">
        <v>161</v>
      </c>
      <c r="B150" s="236" t="s">
        <v>18</v>
      </c>
      <c r="C150" s="152"/>
      <c r="D150" s="237"/>
    </row>
    <row r="151" spans="1:4" ht="15.75" hidden="1" outlineLevel="1">
      <c r="A151" s="235" t="s">
        <v>165</v>
      </c>
      <c r="B151" s="236" t="s">
        <v>18</v>
      </c>
      <c r="C151" s="152"/>
      <c r="D151" s="237"/>
    </row>
    <row r="152" ht="15.75" hidden="1" outlineLevel="1"/>
    <row r="153" ht="15.75" collapsed="1"/>
  </sheetData>
  <sheetProtection/>
  <mergeCells count="26">
    <mergeCell ref="A128:D129"/>
    <mergeCell ref="A130:D130"/>
    <mergeCell ref="A131:D131"/>
    <mergeCell ref="A135:D135"/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2" manualBreakCount="2">
    <brk id="51" max="255" man="1"/>
    <brk id="10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71" t="s">
        <v>109</v>
      </c>
      <c r="E1" s="372"/>
    </row>
    <row r="3" spans="1:5" ht="28.5" customHeight="1">
      <c r="A3" s="373" t="s">
        <v>110</v>
      </c>
      <c r="B3" s="373"/>
      <c r="C3" s="373"/>
      <c r="D3" s="373"/>
      <c r="E3" s="373"/>
    </row>
    <row r="4" spans="2:5" ht="15.75" hidden="1">
      <c r="B4" s="6" t="s">
        <v>111</v>
      </c>
      <c r="C4" s="6"/>
      <c r="D4" s="374" t="s">
        <v>112</v>
      </c>
      <c r="E4" s="375"/>
    </row>
    <row r="5" spans="1:5" ht="78" customHeight="1">
      <c r="A5" s="2"/>
      <c r="B5" s="3" t="s">
        <v>113</v>
      </c>
      <c r="C5" s="7" t="s">
        <v>81</v>
      </c>
      <c r="D5" s="7" t="s">
        <v>114</v>
      </c>
      <c r="E5" s="7" t="s">
        <v>179</v>
      </c>
    </row>
    <row r="6" spans="1:5" ht="46.5" customHeight="1">
      <c r="A6" s="19" t="s">
        <v>236</v>
      </c>
      <c r="B6" s="6"/>
      <c r="C6" s="10" t="s">
        <v>115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116</v>
      </c>
      <c r="B11" s="6"/>
      <c r="C11" s="10" t="s">
        <v>117</v>
      </c>
      <c r="D11" s="13" t="s">
        <v>118</v>
      </c>
      <c r="E11" s="14"/>
    </row>
    <row r="12" spans="1:5" ht="26.25" customHeight="1">
      <c r="A12" s="21"/>
      <c r="B12" s="12" t="s">
        <v>119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120</v>
      </c>
      <c r="B15" s="6"/>
      <c r="C15" s="10" t="s">
        <v>117</v>
      </c>
      <c r="D15" s="13" t="s">
        <v>121</v>
      </c>
      <c r="E15" s="14"/>
    </row>
    <row r="16" spans="1:5" ht="32.25" customHeight="1" hidden="1">
      <c r="A16" s="21" t="s">
        <v>122</v>
      </c>
      <c r="B16" s="6"/>
      <c r="C16" s="10" t="s">
        <v>123</v>
      </c>
      <c r="D16" s="13" t="s">
        <v>124</v>
      </c>
      <c r="E16" s="14"/>
    </row>
    <row r="17" spans="1:5" ht="27" customHeight="1" hidden="1">
      <c r="A17" s="21" t="s">
        <v>125</v>
      </c>
      <c r="B17" s="6"/>
      <c r="C17" s="10" t="s">
        <v>126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127</v>
      </c>
      <c r="B20" s="8" t="s">
        <v>128</v>
      </c>
      <c r="C20" s="6"/>
      <c r="D20" s="12"/>
      <c r="E20" s="12"/>
    </row>
    <row r="21" spans="1:5" ht="33.75" customHeight="1">
      <c r="A21" s="19" t="s">
        <v>185</v>
      </c>
      <c r="B21" s="12"/>
      <c r="D21" s="11"/>
      <c r="E21" s="11"/>
    </row>
    <row r="22" spans="1:5" ht="30" customHeight="1" hidden="1">
      <c r="A22" s="21" t="s">
        <v>129</v>
      </c>
      <c r="B22" s="12" t="s">
        <v>119</v>
      </c>
      <c r="C22" s="6" t="s">
        <v>130</v>
      </c>
      <c r="D22" s="11">
        <v>3</v>
      </c>
      <c r="E22" s="11"/>
    </row>
    <row r="23" spans="1:5" ht="30" customHeight="1">
      <c r="A23" s="21" t="s">
        <v>131</v>
      </c>
      <c r="B23" s="12"/>
      <c r="C23" s="6" t="s">
        <v>189</v>
      </c>
      <c r="D23" s="11"/>
      <c r="E23" s="11"/>
    </row>
    <row r="24" spans="1:5" ht="30" customHeight="1">
      <c r="A24" s="21" t="s">
        <v>132</v>
      </c>
      <c r="B24" s="12"/>
      <c r="C24" s="6" t="s">
        <v>133</v>
      </c>
      <c r="D24" s="11"/>
      <c r="E24" s="11"/>
    </row>
    <row r="25" spans="1:5" ht="30" customHeight="1">
      <c r="A25" s="20" t="s">
        <v>134</v>
      </c>
      <c r="B25" s="12"/>
      <c r="C25" s="6" t="s">
        <v>135</v>
      </c>
      <c r="D25" s="11"/>
      <c r="E25" s="11"/>
    </row>
    <row r="26" spans="1:5" ht="30.75" customHeight="1">
      <c r="A26" s="20" t="s">
        <v>136</v>
      </c>
      <c r="B26" s="12"/>
      <c r="C26" s="6" t="s">
        <v>176</v>
      </c>
      <c r="D26" s="11"/>
      <c r="E26" s="11"/>
    </row>
    <row r="27" spans="1:5" ht="30.75" customHeight="1">
      <c r="A27" s="21" t="s">
        <v>177</v>
      </c>
      <c r="B27" s="8"/>
      <c r="C27" s="10" t="s">
        <v>178</v>
      </c>
      <c r="D27" s="11"/>
      <c r="E27" s="11"/>
    </row>
    <row r="28" spans="1:5" ht="22.5" customHeight="1">
      <c r="A28" s="21" t="s">
        <v>137</v>
      </c>
      <c r="B28" s="12"/>
      <c r="C28" s="6" t="s">
        <v>135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77" t="s">
        <v>139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5.75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3" ht="15.75">
      <c r="A3" s="378" t="s">
        <v>150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15.75" customHeight="1">
      <c r="A4" s="379" t="s">
        <v>151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23"/>
    </row>
    <row r="5" spans="1:13" ht="15.75">
      <c r="A5" s="379" t="s">
        <v>162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80"/>
      <c r="K6" s="380"/>
      <c r="L6" s="28"/>
      <c r="M6" s="23"/>
    </row>
    <row r="7" spans="1:13" ht="78.75" customHeight="1" thickBot="1">
      <c r="A7" s="382" t="s">
        <v>145</v>
      </c>
      <c r="B7" s="384" t="s">
        <v>146</v>
      </c>
      <c r="C7" s="382" t="s">
        <v>147</v>
      </c>
      <c r="D7" s="384" t="s">
        <v>148</v>
      </c>
      <c r="E7" s="387" t="s">
        <v>172</v>
      </c>
      <c r="F7" s="388"/>
      <c r="G7" s="387" t="s">
        <v>173</v>
      </c>
      <c r="H7" s="388"/>
      <c r="I7" s="33" t="s">
        <v>188</v>
      </c>
      <c r="J7" s="387" t="s">
        <v>174</v>
      </c>
      <c r="K7" s="388"/>
      <c r="L7" s="382" t="s">
        <v>149</v>
      </c>
      <c r="M7" s="23"/>
    </row>
    <row r="8" spans="1:13" ht="16.5" thickBot="1">
      <c r="A8" s="383"/>
      <c r="B8" s="385"/>
      <c r="C8" s="383"/>
      <c r="D8" s="385"/>
      <c r="E8" s="24" t="s">
        <v>140</v>
      </c>
      <c r="F8" s="25" t="s">
        <v>141</v>
      </c>
      <c r="G8" s="24" t="s">
        <v>142</v>
      </c>
      <c r="H8" s="24" t="s">
        <v>143</v>
      </c>
      <c r="I8" s="33"/>
      <c r="J8" s="24" t="s">
        <v>140</v>
      </c>
      <c r="K8" s="24" t="s">
        <v>143</v>
      </c>
      <c r="L8" s="383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76" t="s">
        <v>181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</row>
    <row r="30" spans="1:13" ht="15.75">
      <c r="A30" s="386" t="s">
        <v>144</v>
      </c>
      <c r="B30" s="386"/>
      <c r="C30" s="386"/>
      <c r="D30" s="386"/>
      <c r="E30" s="386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81" t="s">
        <v>175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</row>
    <row r="32" spans="1:13" ht="15.75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6"/>
  <sheetViews>
    <sheetView tabSelected="1" view="pageBreakPreview" zoomScale="90" zoomScaleNormal="80" zoomScaleSheetLayoutView="90" zoomScalePageLayoutView="0" workbookViewId="0" topLeftCell="A1">
      <selection activeCell="A7" sqref="A7:F76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11.75390625" style="132" customWidth="1" outlineLevel="1"/>
    <col min="6" max="6" width="41.25390625" style="1" customWidth="1"/>
    <col min="7" max="16384" width="40.75390625" style="1" customWidth="1"/>
  </cols>
  <sheetData>
    <row r="1" spans="6:17" ht="17.25" customHeight="1">
      <c r="F1" s="34" t="s">
        <v>138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33"/>
    </row>
    <row r="3" spans="2:5" ht="24.75" customHeight="1">
      <c r="B3" s="41" t="s">
        <v>299</v>
      </c>
      <c r="C3" s="42"/>
      <c r="D3" s="42"/>
      <c r="E3" s="134"/>
    </row>
    <row r="4" spans="1:6" ht="26.25" customHeight="1">
      <c r="A4" s="407" t="s">
        <v>245</v>
      </c>
      <c r="B4" s="407"/>
      <c r="C4" s="407"/>
      <c r="D4" s="407"/>
      <c r="E4" s="407"/>
      <c r="F4" s="407"/>
    </row>
    <row r="5" spans="2:5" ht="15.75" customHeight="1">
      <c r="B5" s="408" t="s">
        <v>407</v>
      </c>
      <c r="C5" s="408"/>
      <c r="D5" s="408"/>
      <c r="E5" s="135"/>
    </row>
    <row r="6" ht="18.75" customHeight="1" thickBot="1"/>
    <row r="7" spans="1:6" ht="21.75" customHeight="1">
      <c r="A7" s="409" t="s">
        <v>300</v>
      </c>
      <c r="B7" s="410"/>
      <c r="C7" s="413" t="s">
        <v>301</v>
      </c>
      <c r="D7" s="414"/>
      <c r="E7" s="424" t="s">
        <v>409</v>
      </c>
      <c r="F7" s="415" t="s">
        <v>187</v>
      </c>
    </row>
    <row r="8" spans="1:6" ht="49.5" customHeight="1">
      <c r="A8" s="411"/>
      <c r="B8" s="412"/>
      <c r="C8" s="43" t="s">
        <v>396</v>
      </c>
      <c r="D8" s="44" t="s">
        <v>408</v>
      </c>
      <c r="E8" s="425"/>
      <c r="F8" s="416"/>
    </row>
    <row r="9" spans="1:6" ht="27.75" customHeight="1" thickBot="1">
      <c r="A9" s="422" t="s">
        <v>302</v>
      </c>
      <c r="B9" s="420" t="s">
        <v>303</v>
      </c>
      <c r="C9" s="420" t="s">
        <v>304</v>
      </c>
      <c r="D9" s="426" t="s">
        <v>305</v>
      </c>
      <c r="E9" s="425"/>
      <c r="F9" s="416"/>
    </row>
    <row r="10" spans="1:6" ht="102" customHeight="1" hidden="1" thickBot="1">
      <c r="A10" s="423"/>
      <c r="B10" s="421"/>
      <c r="C10" s="421"/>
      <c r="D10" s="427"/>
      <c r="E10" s="136"/>
      <c r="F10" s="417"/>
    </row>
    <row r="11" spans="1:6" ht="34.5" customHeight="1" thickBot="1">
      <c r="A11" s="428" t="s">
        <v>319</v>
      </c>
      <c r="B11" s="429"/>
      <c r="C11" s="429"/>
      <c r="D11" s="429"/>
      <c r="E11" s="429"/>
      <c r="F11" s="430"/>
    </row>
    <row r="12" spans="1:6" ht="58.5" customHeight="1">
      <c r="A12" s="394" t="s">
        <v>320</v>
      </c>
      <c r="B12" s="418" t="s">
        <v>269</v>
      </c>
      <c r="C12" s="213">
        <f>SUM(C13:C17)</f>
        <v>340</v>
      </c>
      <c r="D12" s="213">
        <f>SUM(D13:D17)</f>
        <v>110.4</v>
      </c>
      <c r="E12" s="208">
        <f>D12/C12</f>
        <v>0.3247058823529412</v>
      </c>
      <c r="F12" s="46" t="s">
        <v>281</v>
      </c>
    </row>
    <row r="13" spans="1:6" ht="35.25" customHeight="1" outlineLevel="1">
      <c r="A13" s="395"/>
      <c r="B13" s="419"/>
      <c r="C13" s="227">
        <v>100</v>
      </c>
      <c r="D13" s="206">
        <v>0</v>
      </c>
      <c r="E13" s="285">
        <f aca="true" t="shared" si="0" ref="E13:E64">D13/C13</f>
        <v>0</v>
      </c>
      <c r="F13" s="259" t="s">
        <v>397</v>
      </c>
    </row>
    <row r="14" spans="1:6" ht="39" customHeight="1" outlineLevel="1">
      <c r="A14" s="395"/>
      <c r="B14" s="419"/>
      <c r="C14" s="227">
        <v>100</v>
      </c>
      <c r="D14" s="206">
        <v>75.5</v>
      </c>
      <c r="E14" s="285">
        <f t="shared" si="0"/>
        <v>0.755</v>
      </c>
      <c r="F14" s="259" t="s">
        <v>398</v>
      </c>
    </row>
    <row r="15" spans="1:6" ht="31.5" customHeight="1" outlineLevel="1">
      <c r="A15" s="395"/>
      <c r="B15" s="419"/>
      <c r="C15" s="227">
        <v>100</v>
      </c>
      <c r="D15" s="206">
        <v>21</v>
      </c>
      <c r="E15" s="285">
        <f t="shared" si="0"/>
        <v>0.21</v>
      </c>
      <c r="F15" s="193" t="s">
        <v>278</v>
      </c>
    </row>
    <row r="16" spans="1:6" ht="36" customHeight="1" outlineLevel="1">
      <c r="A16" s="395"/>
      <c r="B16" s="419"/>
      <c r="C16" s="217">
        <v>20</v>
      </c>
      <c r="D16" s="206">
        <v>13.9</v>
      </c>
      <c r="E16" s="285">
        <f t="shared" si="0"/>
        <v>0.6950000000000001</v>
      </c>
      <c r="F16" s="193" t="s">
        <v>366</v>
      </c>
    </row>
    <row r="17" spans="1:6" ht="31.5" customHeight="1" outlineLevel="1" thickBot="1">
      <c r="A17" s="395"/>
      <c r="B17" s="419"/>
      <c r="C17" s="217">
        <v>20</v>
      </c>
      <c r="D17" s="206">
        <v>0</v>
      </c>
      <c r="E17" s="286">
        <f t="shared" si="0"/>
        <v>0</v>
      </c>
      <c r="F17" s="193" t="s">
        <v>306</v>
      </c>
    </row>
    <row r="18" spans="1:6" ht="87" customHeight="1">
      <c r="A18" s="394" t="s">
        <v>321</v>
      </c>
      <c r="B18" s="389" t="s">
        <v>270</v>
      </c>
      <c r="C18" s="214">
        <f>SUM(C19:C23)</f>
        <v>170</v>
      </c>
      <c r="D18" s="214">
        <f>SUM(D19:D21)</f>
        <v>0</v>
      </c>
      <c r="E18" s="208">
        <f t="shared" si="0"/>
        <v>0</v>
      </c>
      <c r="F18" s="48" t="s">
        <v>271</v>
      </c>
    </row>
    <row r="19" spans="1:6" ht="22.5" customHeight="1" outlineLevel="1">
      <c r="A19" s="395"/>
      <c r="B19" s="390"/>
      <c r="C19" s="217">
        <v>50</v>
      </c>
      <c r="D19" s="215">
        <v>0</v>
      </c>
      <c r="E19" s="285">
        <f t="shared" si="0"/>
        <v>0</v>
      </c>
      <c r="F19" s="263" t="s">
        <v>255</v>
      </c>
    </row>
    <row r="20" spans="1:6" ht="41.25" customHeight="1" outlineLevel="1">
      <c r="A20" s="395"/>
      <c r="B20" s="390"/>
      <c r="C20" s="217">
        <v>50</v>
      </c>
      <c r="D20" s="215">
        <v>0</v>
      </c>
      <c r="E20" s="285">
        <f t="shared" si="0"/>
        <v>0</v>
      </c>
      <c r="F20" s="263" t="s">
        <v>256</v>
      </c>
    </row>
    <row r="21" spans="1:6" ht="25.5" customHeight="1" outlineLevel="1">
      <c r="A21" s="395"/>
      <c r="B21" s="390"/>
      <c r="C21" s="261">
        <v>50</v>
      </c>
      <c r="D21" s="262">
        <v>0</v>
      </c>
      <c r="E21" s="285">
        <f t="shared" si="0"/>
        <v>0</v>
      </c>
      <c r="F21" s="264" t="s">
        <v>399</v>
      </c>
    </row>
    <row r="22" spans="1:6" ht="30.75" customHeight="1" outlineLevel="1">
      <c r="A22" s="395"/>
      <c r="B22" s="390"/>
      <c r="C22" s="217">
        <v>10</v>
      </c>
      <c r="D22" s="217">
        <v>0</v>
      </c>
      <c r="E22" s="285">
        <f t="shared" si="0"/>
        <v>0</v>
      </c>
      <c r="F22" s="263" t="s">
        <v>257</v>
      </c>
    </row>
    <row r="23" spans="1:6" ht="27.75" customHeight="1" outlineLevel="1" thickBot="1">
      <c r="A23" s="403"/>
      <c r="B23" s="391"/>
      <c r="C23" s="265">
        <v>10</v>
      </c>
      <c r="D23" s="266">
        <v>0</v>
      </c>
      <c r="E23" s="289">
        <f t="shared" si="0"/>
        <v>0</v>
      </c>
      <c r="F23" s="267" t="s">
        <v>400</v>
      </c>
    </row>
    <row r="24" spans="1:8" ht="169.5" customHeight="1">
      <c r="A24" s="394" t="s">
        <v>322</v>
      </c>
      <c r="B24" s="389" t="s">
        <v>272</v>
      </c>
      <c r="C24" s="216">
        <f>SUM(C25:C43)</f>
        <v>15269.419999999998</v>
      </c>
      <c r="D24" s="216">
        <f>SUM(D25:D43)</f>
        <v>5765.70459</v>
      </c>
      <c r="E24" s="208">
        <f t="shared" si="0"/>
        <v>0.3775981399424471</v>
      </c>
      <c r="F24" s="48" t="s">
        <v>273</v>
      </c>
      <c r="G24" s="85"/>
      <c r="H24" s="85"/>
    </row>
    <row r="25" spans="1:6" ht="42" customHeight="1" outlineLevel="1">
      <c r="A25" s="395"/>
      <c r="B25" s="390"/>
      <c r="C25" s="195">
        <v>300</v>
      </c>
      <c r="D25" s="194">
        <v>102.3</v>
      </c>
      <c r="E25" s="285">
        <f t="shared" si="0"/>
        <v>0.34099999999999997</v>
      </c>
      <c r="F25" s="193" t="s">
        <v>262</v>
      </c>
    </row>
    <row r="26" spans="1:6" ht="42" customHeight="1" outlineLevel="1">
      <c r="A26" s="395"/>
      <c r="B26" s="390"/>
      <c r="C26" s="195">
        <v>100</v>
      </c>
      <c r="D26" s="194">
        <v>31.3</v>
      </c>
      <c r="E26" s="285">
        <f t="shared" si="0"/>
        <v>0.313</v>
      </c>
      <c r="F26" s="193" t="s">
        <v>266</v>
      </c>
    </row>
    <row r="27" spans="1:6" ht="34.5" customHeight="1" outlineLevel="1">
      <c r="A27" s="395"/>
      <c r="B27" s="390"/>
      <c r="C27" s="195">
        <v>1039.02237</v>
      </c>
      <c r="D27" s="194">
        <v>628.975</v>
      </c>
      <c r="E27" s="285">
        <f t="shared" si="0"/>
        <v>0.6053527028489291</v>
      </c>
      <c r="F27" s="193" t="s">
        <v>267</v>
      </c>
    </row>
    <row r="28" spans="1:6" ht="39" customHeight="1" outlineLevel="1">
      <c r="A28" s="395"/>
      <c r="B28" s="390"/>
      <c r="C28" s="195">
        <v>1030.2</v>
      </c>
      <c r="D28" s="194">
        <v>0</v>
      </c>
      <c r="E28" s="285">
        <f t="shared" si="0"/>
        <v>0</v>
      </c>
      <c r="F28" s="193" t="s">
        <v>410</v>
      </c>
    </row>
    <row r="29" spans="1:6" ht="39.75" customHeight="1" outlineLevel="1">
      <c r="A29" s="395"/>
      <c r="B29" s="390"/>
      <c r="C29" s="194">
        <v>0</v>
      </c>
      <c r="D29" s="217">
        <v>0</v>
      </c>
      <c r="E29" s="285" t="e">
        <f t="shared" si="0"/>
        <v>#DIV/0!</v>
      </c>
      <c r="F29" s="193" t="s">
        <v>411</v>
      </c>
    </row>
    <row r="30" spans="1:6" ht="40.5" customHeight="1" outlineLevel="1">
      <c r="A30" s="395"/>
      <c r="B30" s="390"/>
      <c r="C30" s="250">
        <v>2378.5776299999998</v>
      </c>
      <c r="D30" s="251">
        <v>0</v>
      </c>
      <c r="E30" s="285">
        <f t="shared" si="0"/>
        <v>0</v>
      </c>
      <c r="F30" s="193" t="s">
        <v>367</v>
      </c>
    </row>
    <row r="31" spans="1:6" ht="23.25" customHeight="1" outlineLevel="1">
      <c r="A31" s="395"/>
      <c r="B31" s="390"/>
      <c r="C31" s="195">
        <v>1689.4</v>
      </c>
      <c r="D31" s="194">
        <v>0</v>
      </c>
      <c r="E31" s="285"/>
      <c r="F31" s="193" t="s">
        <v>401</v>
      </c>
    </row>
    <row r="32" spans="1:6" ht="39.75" customHeight="1" outlineLevel="1">
      <c r="A32" s="395"/>
      <c r="B32" s="390"/>
      <c r="C32" s="195">
        <v>150.5</v>
      </c>
      <c r="D32" s="194">
        <v>44.13141</v>
      </c>
      <c r="E32" s="285">
        <f t="shared" si="0"/>
        <v>0.2932319601328904</v>
      </c>
      <c r="F32" s="193" t="s">
        <v>259</v>
      </c>
    </row>
    <row r="33" spans="1:6" ht="24" customHeight="1" outlineLevel="1" collapsed="1">
      <c r="A33" s="395"/>
      <c r="B33" s="390"/>
      <c r="C33" s="195">
        <v>15</v>
      </c>
      <c r="D33" s="194">
        <v>0</v>
      </c>
      <c r="E33" s="285">
        <f t="shared" si="0"/>
        <v>0</v>
      </c>
      <c r="F33" s="193" t="s">
        <v>389</v>
      </c>
    </row>
    <row r="34" spans="1:6" ht="24" customHeight="1" outlineLevel="1">
      <c r="A34" s="395"/>
      <c r="B34" s="390"/>
      <c r="C34" s="195">
        <v>1110.4</v>
      </c>
      <c r="D34" s="194">
        <v>416.99351</v>
      </c>
      <c r="E34" s="285">
        <f t="shared" si="0"/>
        <v>0.37553450108069164</v>
      </c>
      <c r="F34" s="193" t="s">
        <v>258</v>
      </c>
    </row>
    <row r="35" spans="1:6" ht="24" customHeight="1" outlineLevel="1">
      <c r="A35" s="395"/>
      <c r="B35" s="390"/>
      <c r="C35" s="195">
        <v>136.62</v>
      </c>
      <c r="D35" s="194">
        <v>35.82515</v>
      </c>
      <c r="E35" s="285">
        <f t="shared" si="0"/>
        <v>0.26222478407261013</v>
      </c>
      <c r="F35" s="193" t="s">
        <v>260</v>
      </c>
    </row>
    <row r="36" spans="1:6" ht="24" customHeight="1" outlineLevel="1">
      <c r="A36" s="395"/>
      <c r="B36" s="390"/>
      <c r="C36" s="195">
        <v>1800</v>
      </c>
      <c r="D36" s="194">
        <v>1553.87059</v>
      </c>
      <c r="E36" s="285">
        <f t="shared" si="0"/>
        <v>0.8632614388888888</v>
      </c>
      <c r="F36" s="193" t="s">
        <v>261</v>
      </c>
    </row>
    <row r="37" spans="1:6" ht="30.75" customHeight="1" outlineLevel="1">
      <c r="A37" s="395"/>
      <c r="B37" s="390"/>
      <c r="C37" s="195">
        <v>50</v>
      </c>
      <c r="D37" s="195">
        <v>24.8</v>
      </c>
      <c r="E37" s="285">
        <f t="shared" si="0"/>
        <v>0.496</v>
      </c>
      <c r="F37" s="193" t="s">
        <v>263</v>
      </c>
    </row>
    <row r="38" spans="1:6" ht="30.75" customHeight="1" outlineLevel="1">
      <c r="A38" s="395"/>
      <c r="B38" s="390"/>
      <c r="C38" s="194">
        <v>230</v>
      </c>
      <c r="D38" s="194">
        <v>45.04358</v>
      </c>
      <c r="E38" s="285">
        <f t="shared" si="0"/>
        <v>0.19584165217391303</v>
      </c>
      <c r="F38" s="193" t="s">
        <v>264</v>
      </c>
    </row>
    <row r="39" spans="1:6" ht="24" customHeight="1" outlineLevel="1">
      <c r="A39" s="395"/>
      <c r="B39" s="390"/>
      <c r="C39" s="194">
        <v>3437.7</v>
      </c>
      <c r="D39" s="217">
        <v>2181.48558</v>
      </c>
      <c r="E39" s="285">
        <f t="shared" si="0"/>
        <v>0.634577066061611</v>
      </c>
      <c r="F39" s="193" t="s">
        <v>265</v>
      </c>
    </row>
    <row r="40" spans="1:6" ht="24" customHeight="1" outlineLevel="1">
      <c r="A40" s="395"/>
      <c r="B40" s="390"/>
      <c r="C40" s="228">
        <v>250</v>
      </c>
      <c r="D40" s="261">
        <v>230.7</v>
      </c>
      <c r="E40" s="285">
        <f t="shared" si="0"/>
        <v>0.9228</v>
      </c>
      <c r="F40" s="193" t="s">
        <v>368</v>
      </c>
    </row>
    <row r="41" spans="1:6" ht="24" customHeight="1" outlineLevel="1">
      <c r="A41" s="395"/>
      <c r="B41" s="390"/>
      <c r="C41" s="228">
        <v>600</v>
      </c>
      <c r="D41" s="261">
        <v>208.5</v>
      </c>
      <c r="E41" s="285">
        <f t="shared" si="0"/>
        <v>0.3475</v>
      </c>
      <c r="F41" s="268" t="s">
        <v>402</v>
      </c>
    </row>
    <row r="42" spans="1:6" ht="24" customHeight="1" outlineLevel="1">
      <c r="A42" s="395"/>
      <c r="B42" s="390"/>
      <c r="C42" s="228">
        <v>702</v>
      </c>
      <c r="D42" s="261">
        <v>11.779770000000001</v>
      </c>
      <c r="E42" s="285">
        <f t="shared" si="0"/>
        <v>0.016780299145299146</v>
      </c>
      <c r="F42" s="193" t="s">
        <v>369</v>
      </c>
    </row>
    <row r="43" spans="1:6" ht="36.75" customHeight="1" outlineLevel="1" thickBot="1">
      <c r="A43" s="284"/>
      <c r="B43" s="391"/>
      <c r="C43" s="287">
        <v>250</v>
      </c>
      <c r="D43" s="288">
        <v>250</v>
      </c>
      <c r="E43" s="285">
        <f t="shared" si="0"/>
        <v>1</v>
      </c>
      <c r="F43" s="193" t="s">
        <v>370</v>
      </c>
    </row>
    <row r="44" spans="1:6" ht="93.75" customHeight="1" outlineLevel="1">
      <c r="A44" s="392" t="s">
        <v>377</v>
      </c>
      <c r="B44" s="389" t="s">
        <v>376</v>
      </c>
      <c r="C44" s="216">
        <f>SUM(C45:C55)</f>
        <v>40518.988000000005</v>
      </c>
      <c r="D44" s="216">
        <f>SUM(D45:D55)</f>
        <v>9595.246</v>
      </c>
      <c r="E44" s="208">
        <f>D44/C44</f>
        <v>0.23680862908027214</v>
      </c>
      <c r="F44" s="211" t="s">
        <v>388</v>
      </c>
    </row>
    <row r="45" spans="1:6" ht="24" customHeight="1" outlineLevel="1">
      <c r="A45" s="393"/>
      <c r="B45" s="390"/>
      <c r="C45" s="207">
        <v>9179.06</v>
      </c>
      <c r="D45" s="207">
        <v>7083.914</v>
      </c>
      <c r="E45" s="285">
        <f t="shared" si="0"/>
        <v>0.7717472159458594</v>
      </c>
      <c r="F45" s="193" t="s">
        <v>378</v>
      </c>
    </row>
    <row r="46" spans="1:6" ht="24" customHeight="1" outlineLevel="1">
      <c r="A46" s="393"/>
      <c r="B46" s="390"/>
      <c r="C46" s="207">
        <v>0</v>
      </c>
      <c r="D46" s="207">
        <v>0</v>
      </c>
      <c r="E46" s="285" t="e">
        <f t="shared" si="0"/>
        <v>#DIV/0!</v>
      </c>
      <c r="F46" s="193" t="s">
        <v>379</v>
      </c>
    </row>
    <row r="47" spans="1:6" ht="24" customHeight="1" outlineLevel="1">
      <c r="A47" s="393"/>
      <c r="B47" s="390"/>
      <c r="C47" s="207">
        <v>204.93</v>
      </c>
      <c r="D47" s="207">
        <v>160.99</v>
      </c>
      <c r="E47" s="285">
        <f t="shared" si="0"/>
        <v>0.7855853218172059</v>
      </c>
      <c r="F47" s="193" t="s">
        <v>380</v>
      </c>
    </row>
    <row r="48" spans="1:6" ht="24" customHeight="1" outlineLevel="1">
      <c r="A48" s="393"/>
      <c r="B48" s="390"/>
      <c r="C48" s="207">
        <v>0</v>
      </c>
      <c r="D48" s="207">
        <v>0</v>
      </c>
      <c r="E48" s="285" t="e">
        <f t="shared" si="0"/>
        <v>#DIV/0!</v>
      </c>
      <c r="F48" s="193" t="s">
        <v>381</v>
      </c>
    </row>
    <row r="49" spans="1:6" ht="24" customHeight="1" outlineLevel="1">
      <c r="A49" s="393"/>
      <c r="B49" s="390"/>
      <c r="C49" s="207">
        <v>384</v>
      </c>
      <c r="D49" s="207">
        <v>213</v>
      </c>
      <c r="E49" s="285">
        <f t="shared" si="0"/>
        <v>0.5546875</v>
      </c>
      <c r="F49" s="193" t="s">
        <v>382</v>
      </c>
    </row>
    <row r="50" spans="1:6" ht="24" customHeight="1" outlineLevel="1">
      <c r="A50" s="393"/>
      <c r="B50" s="390"/>
      <c r="C50" s="207">
        <v>0</v>
      </c>
      <c r="D50" s="207">
        <v>0</v>
      </c>
      <c r="E50" s="285" t="e">
        <f t="shared" si="0"/>
        <v>#DIV/0!</v>
      </c>
      <c r="F50" s="269" t="s">
        <v>406</v>
      </c>
    </row>
    <row r="51" spans="1:6" ht="24" customHeight="1" outlineLevel="1">
      <c r="A51" s="393"/>
      <c r="B51" s="390"/>
      <c r="C51" s="207">
        <v>24338.988</v>
      </c>
      <c r="D51" s="207">
        <v>0</v>
      </c>
      <c r="E51" s="285">
        <f t="shared" si="0"/>
        <v>0</v>
      </c>
      <c r="F51" s="193" t="s">
        <v>383</v>
      </c>
    </row>
    <row r="52" spans="1:6" ht="24" customHeight="1" outlineLevel="1">
      <c r="A52" s="393"/>
      <c r="B52" s="390"/>
      <c r="C52" s="207">
        <v>4728.24</v>
      </c>
      <c r="D52" s="207">
        <v>1576.08</v>
      </c>
      <c r="E52" s="285">
        <f t="shared" si="0"/>
        <v>0.3333333333333333</v>
      </c>
      <c r="F52" s="196" t="s">
        <v>384</v>
      </c>
    </row>
    <row r="53" spans="1:6" ht="24" customHeight="1" outlineLevel="1">
      <c r="A53" s="393"/>
      <c r="B53" s="390"/>
      <c r="C53" s="207">
        <v>788.04</v>
      </c>
      <c r="D53" s="207">
        <v>262.68</v>
      </c>
      <c r="E53" s="285">
        <f t="shared" si="0"/>
        <v>0.33333333333333337</v>
      </c>
      <c r="F53" s="196" t="s">
        <v>385</v>
      </c>
    </row>
    <row r="54" spans="1:6" ht="24" customHeight="1" outlineLevel="1">
      <c r="A54" s="393"/>
      <c r="B54" s="390"/>
      <c r="C54" s="207">
        <v>767.76</v>
      </c>
      <c r="D54" s="207">
        <v>255.969</v>
      </c>
      <c r="E54" s="285">
        <f t="shared" si="0"/>
        <v>0.3333971553610503</v>
      </c>
      <c r="F54" s="193" t="s">
        <v>386</v>
      </c>
    </row>
    <row r="55" spans="1:6" ht="24" customHeight="1" outlineLevel="1" thickBot="1">
      <c r="A55" s="393"/>
      <c r="B55" s="390"/>
      <c r="C55" s="272">
        <v>127.97</v>
      </c>
      <c r="D55" s="272">
        <v>42.613</v>
      </c>
      <c r="E55" s="285">
        <f t="shared" si="0"/>
        <v>0.3329921075252012</v>
      </c>
      <c r="F55" s="193" t="s">
        <v>387</v>
      </c>
    </row>
    <row r="56" spans="1:6" ht="114.75" customHeight="1">
      <c r="A56" s="394" t="s">
        <v>323</v>
      </c>
      <c r="B56" s="404" t="s">
        <v>307</v>
      </c>
      <c r="C56" s="214">
        <f>SUM(C57:C64)</f>
        <v>1647.5100200000002</v>
      </c>
      <c r="D56" s="270">
        <f>SUM(D57:D66)</f>
        <v>568</v>
      </c>
      <c r="E56" s="208">
        <f t="shared" si="0"/>
        <v>0.3447626983173067</v>
      </c>
      <c r="F56" s="48" t="s">
        <v>274</v>
      </c>
    </row>
    <row r="57" spans="1:6" ht="40.5" customHeight="1" outlineLevel="1">
      <c r="A57" s="395"/>
      <c r="B57" s="405"/>
      <c r="C57" s="273">
        <v>1000</v>
      </c>
      <c r="D57" s="271">
        <v>500</v>
      </c>
      <c r="E57" s="285">
        <f t="shared" si="0"/>
        <v>0.5</v>
      </c>
      <c r="F57" s="193" t="s">
        <v>371</v>
      </c>
    </row>
    <row r="58" spans="1:6" ht="30.75" customHeight="1" outlineLevel="1">
      <c r="A58" s="395"/>
      <c r="B58" s="405"/>
      <c r="C58" s="273">
        <v>100</v>
      </c>
      <c r="D58" s="271">
        <v>50</v>
      </c>
      <c r="E58" s="285">
        <f t="shared" si="0"/>
        <v>0.5</v>
      </c>
      <c r="F58" s="193" t="s">
        <v>268</v>
      </c>
    </row>
    <row r="59" spans="1:6" ht="39.75" customHeight="1" outlineLevel="1">
      <c r="A59" s="395"/>
      <c r="B59" s="405"/>
      <c r="C59" s="273">
        <v>0</v>
      </c>
      <c r="D59" s="273">
        <v>0</v>
      </c>
      <c r="E59" s="285" t="e">
        <f t="shared" si="0"/>
        <v>#DIV/0!</v>
      </c>
      <c r="F59" s="193" t="s">
        <v>372</v>
      </c>
    </row>
    <row r="60" spans="1:6" ht="32.25" customHeight="1" outlineLevel="1">
      <c r="A60" s="395"/>
      <c r="B60" s="405"/>
      <c r="C60" s="273">
        <v>0</v>
      </c>
      <c r="D60" s="273">
        <v>0</v>
      </c>
      <c r="E60" s="285" t="e">
        <f t="shared" si="0"/>
        <v>#DIV/0!</v>
      </c>
      <c r="F60" s="193" t="s">
        <v>412</v>
      </c>
    </row>
    <row r="61" spans="1:6" ht="30.75" customHeight="1" outlineLevel="1">
      <c r="A61" s="395"/>
      <c r="B61" s="405"/>
      <c r="C61" s="273">
        <v>0</v>
      </c>
      <c r="D61" s="273">
        <v>0</v>
      </c>
      <c r="E61" s="285" t="e">
        <f t="shared" si="0"/>
        <v>#DIV/0!</v>
      </c>
      <c r="F61" s="196" t="s">
        <v>373</v>
      </c>
    </row>
    <row r="62" spans="1:6" ht="30.75" customHeight="1" outlineLevel="1">
      <c r="A62" s="395"/>
      <c r="B62" s="405"/>
      <c r="C62" s="274">
        <v>30</v>
      </c>
      <c r="D62" s="215">
        <v>18</v>
      </c>
      <c r="E62" s="285">
        <f t="shared" si="0"/>
        <v>0.6</v>
      </c>
      <c r="F62" s="193" t="s">
        <v>403</v>
      </c>
    </row>
    <row r="63" spans="1:6" ht="45" customHeight="1" outlineLevel="1">
      <c r="A63" s="395"/>
      <c r="B63" s="405"/>
      <c r="C63" s="274">
        <v>517.51002</v>
      </c>
      <c r="D63" s="260">
        <v>0</v>
      </c>
      <c r="E63" s="285">
        <f t="shared" si="0"/>
        <v>0</v>
      </c>
      <c r="F63" s="193" t="s">
        <v>404</v>
      </c>
    </row>
    <row r="64" spans="1:6" ht="37.5" customHeight="1" outlineLevel="1" thickBot="1">
      <c r="A64" s="395"/>
      <c r="B64" s="405"/>
      <c r="C64" s="274">
        <v>0</v>
      </c>
      <c r="D64" s="260">
        <v>0</v>
      </c>
      <c r="E64" s="285" t="e">
        <f t="shared" si="0"/>
        <v>#DIV/0!</v>
      </c>
      <c r="F64" s="193" t="s">
        <v>405</v>
      </c>
    </row>
    <row r="65" spans="1:6" ht="52.5" customHeight="1" outlineLevel="1" collapsed="1" thickBot="1">
      <c r="A65" s="394" t="s">
        <v>324</v>
      </c>
      <c r="B65" s="404" t="s">
        <v>325</v>
      </c>
      <c r="C65" s="275">
        <f>SUM(C66:C67)</f>
        <v>0</v>
      </c>
      <c r="D65" s="275">
        <f>SUM(D66:D67)</f>
        <v>0</v>
      </c>
      <c r="E65" s="137" t="e">
        <f>D65/C65</f>
        <v>#DIV/0!</v>
      </c>
      <c r="F65" s="276" t="s">
        <v>326</v>
      </c>
    </row>
    <row r="66" spans="1:6" ht="61.5" customHeight="1" outlineLevel="1" thickBot="1">
      <c r="A66" s="395"/>
      <c r="B66" s="405"/>
      <c r="C66" s="218"/>
      <c r="D66" s="218"/>
      <c r="E66" s="137" t="e">
        <f>D66/C66</f>
        <v>#DIV/0!</v>
      </c>
      <c r="F66" s="47" t="s">
        <v>327</v>
      </c>
    </row>
    <row r="67" spans="1:6" ht="69.75" customHeight="1" outlineLevel="1" thickBot="1">
      <c r="A67" s="403"/>
      <c r="B67" s="406"/>
      <c r="C67" s="277"/>
      <c r="D67" s="277"/>
      <c r="E67" s="209" t="e">
        <f>D67/C67</f>
        <v>#DIV/0!</v>
      </c>
      <c r="F67" s="278" t="s">
        <v>328</v>
      </c>
    </row>
    <row r="68" spans="1:6" ht="19.5" customHeight="1" hidden="1" thickBot="1">
      <c r="A68" s="398" t="s">
        <v>295</v>
      </c>
      <c r="B68" s="399"/>
      <c r="C68" s="219">
        <f>C12+C18+C24+C56+C65+C44</f>
        <v>57945.918020000005</v>
      </c>
      <c r="D68" s="219">
        <f>D12+D18+D24+D56+D65+D44</f>
        <v>16039.350589999998</v>
      </c>
      <c r="E68" s="137">
        <f>D68/C68</f>
        <v>0.2767986277215252</v>
      </c>
      <c r="F68" s="49"/>
    </row>
    <row r="69" spans="1:6" ht="30" customHeight="1" hidden="1" thickBot="1">
      <c r="A69" s="400" t="s">
        <v>329</v>
      </c>
      <c r="B69" s="401"/>
      <c r="C69" s="401"/>
      <c r="D69" s="401"/>
      <c r="E69" s="401"/>
      <c r="F69" s="402"/>
    </row>
    <row r="70" spans="1:6" ht="102" customHeight="1" hidden="1" thickBot="1">
      <c r="A70" s="51" t="s">
        <v>330</v>
      </c>
      <c r="B70" s="52" t="s">
        <v>246</v>
      </c>
      <c r="C70" s="220"/>
      <c r="D70" s="220"/>
      <c r="E70" s="209" t="e">
        <f aca="true" t="shared" si="1" ref="E70:E76">D70/C70</f>
        <v>#DIV/0!</v>
      </c>
      <c r="F70" s="55" t="s">
        <v>276</v>
      </c>
    </row>
    <row r="71" spans="1:6" ht="102" customHeight="1" hidden="1" thickBot="1">
      <c r="A71" s="51" t="s">
        <v>331</v>
      </c>
      <c r="B71" s="52" t="s">
        <v>247</v>
      </c>
      <c r="C71" s="220"/>
      <c r="D71" s="220"/>
      <c r="E71" s="209" t="e">
        <f t="shared" si="1"/>
        <v>#DIV/0!</v>
      </c>
      <c r="F71" s="53" t="s">
        <v>294</v>
      </c>
    </row>
    <row r="72" spans="1:6" ht="107.25" customHeight="1" hidden="1" thickBot="1">
      <c r="A72" s="212" t="s">
        <v>308</v>
      </c>
      <c r="B72" s="197" t="s">
        <v>309</v>
      </c>
      <c r="C72" s="221">
        <v>0</v>
      </c>
      <c r="D72" s="221">
        <v>0</v>
      </c>
      <c r="E72" s="210" t="e">
        <f t="shared" si="1"/>
        <v>#DIV/0!</v>
      </c>
      <c r="F72" s="50" t="s">
        <v>332</v>
      </c>
    </row>
    <row r="73" spans="1:6" ht="102" customHeight="1" hidden="1" thickBot="1">
      <c r="A73" s="51" t="s">
        <v>291</v>
      </c>
      <c r="B73" s="54" t="s">
        <v>275</v>
      </c>
      <c r="C73" s="222">
        <v>0</v>
      </c>
      <c r="D73" s="222">
        <v>0</v>
      </c>
      <c r="E73" s="137" t="e">
        <f t="shared" si="1"/>
        <v>#DIV/0!</v>
      </c>
      <c r="F73" s="55" t="s">
        <v>292</v>
      </c>
    </row>
    <row r="74" spans="1:6" ht="102" customHeight="1" hidden="1" thickBot="1">
      <c r="A74" s="56" t="s">
        <v>290</v>
      </c>
      <c r="B74" s="45" t="s">
        <v>279</v>
      </c>
      <c r="C74" s="223">
        <v>0</v>
      </c>
      <c r="D74" s="223">
        <v>0</v>
      </c>
      <c r="E74" s="137" t="e">
        <f t="shared" si="1"/>
        <v>#DIV/0!</v>
      </c>
      <c r="F74" s="53" t="s">
        <v>296</v>
      </c>
    </row>
    <row r="75" spans="1:6" ht="25.5" customHeight="1" hidden="1" thickBot="1">
      <c r="A75" s="398" t="s">
        <v>293</v>
      </c>
      <c r="B75" s="399"/>
      <c r="C75" s="223">
        <f>C70+C71+C72</f>
        <v>0</v>
      </c>
      <c r="D75" s="223">
        <f>D70+D71+D72</f>
        <v>0</v>
      </c>
      <c r="E75" s="137" t="e">
        <f t="shared" si="1"/>
        <v>#DIV/0!</v>
      </c>
      <c r="F75" s="49"/>
    </row>
    <row r="76" spans="1:6" ht="25.5" customHeight="1" thickBot="1">
      <c r="A76" s="396" t="s">
        <v>310</v>
      </c>
      <c r="B76" s="397"/>
      <c r="C76" s="224">
        <f>C68+C75</f>
        <v>57945.918020000005</v>
      </c>
      <c r="D76" s="224">
        <f>D68+D75</f>
        <v>16039.350589999998</v>
      </c>
      <c r="E76" s="137">
        <f t="shared" si="1"/>
        <v>0.2767986277215252</v>
      </c>
      <c r="F76" s="57"/>
    </row>
  </sheetData>
  <sheetProtection/>
  <mergeCells count="28">
    <mergeCell ref="B12:B17"/>
    <mergeCell ref="A12:A17"/>
    <mergeCell ref="B9:B10"/>
    <mergeCell ref="A9:A10"/>
    <mergeCell ref="E7:E9"/>
    <mergeCell ref="D9:D10"/>
    <mergeCell ref="A11:F11"/>
    <mergeCell ref="C9:C10"/>
    <mergeCell ref="B65:B67"/>
    <mergeCell ref="A4:F4"/>
    <mergeCell ref="B5:D5"/>
    <mergeCell ref="A7:B8"/>
    <mergeCell ref="C7:D7"/>
    <mergeCell ref="F7:F10"/>
    <mergeCell ref="B56:B64"/>
    <mergeCell ref="A24:A42"/>
    <mergeCell ref="A18:A23"/>
    <mergeCell ref="B18:B23"/>
    <mergeCell ref="B24:B43"/>
    <mergeCell ref="A44:A55"/>
    <mergeCell ref="B44:B55"/>
    <mergeCell ref="A56:A64"/>
    <mergeCell ref="A76:B76"/>
    <mergeCell ref="A75:B75"/>
    <mergeCell ref="A69:F69"/>
    <mergeCell ref="A65:A67"/>
    <mergeCell ref="A68:B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2020-08-27T12:34:39Z</cp:lastPrinted>
  <dcterms:created xsi:type="dcterms:W3CDTF">2007-10-25T07:17:21Z</dcterms:created>
  <dcterms:modified xsi:type="dcterms:W3CDTF">2020-09-23T13:23:05Z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