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5" sheetId="2" r:id="rId2"/>
    <sheet name="Приложение 3" sheetId="3" r:id="rId3"/>
    <sheet name="Приложение 4" sheetId="4" r:id="rId4"/>
    <sheet name="Приложение 2" sheetId="5" r:id="rId5"/>
  </sheets>
  <definedNames>
    <definedName name="_xlfn.IFERROR" hidden="1">#NAME?</definedName>
    <definedName name="_xlnm.Print_Titles" localSheetId="0">'Приложение 1'!$6:$7</definedName>
    <definedName name="_xlnm.Print_Area" localSheetId="0">'Приложение 1'!$A$1:$F$174</definedName>
    <definedName name="_xlnm.Print_Area" localSheetId="4">'Приложение 2'!$A$1:$D$151</definedName>
    <definedName name="_xlnm.Print_Area" localSheetId="1">'Приложение 5'!$A$1:$F$79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<sst xmlns="http://schemas.openxmlformats.org/spreadsheetml/2006/main" count="753" uniqueCount="425">
  <si>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</si>
  <si>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</si>
  <si>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</si>
  <si>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</si>
  <si>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</si>
  <si>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</si>
  <si>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</si>
  <si>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</si>
  <si>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</si>
  <si>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</si>
  <si>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</si>
  <si>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</si>
  <si>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</si>
  <si>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</si>
  <si>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</si>
  <si>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</si>
  <si>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</si>
  <si>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</si>
  <si>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</si>
  <si>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</si>
  <si>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</si>
  <si>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</si>
  <si>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</si>
  <si>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</si>
  <si>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</si>
  <si>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</si>
  <si>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</si>
  <si>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</si>
  <si>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</si>
  <si>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</si>
  <si>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</si>
  <si>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</si>
  <si>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</si>
  <si>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</si>
  <si>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</si>
  <si>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</si>
  <si>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</si>
  <si>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</si>
  <si>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</si>
  <si>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</si>
  <si>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</si>
  <si>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</si>
  <si>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</si>
  <si>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</si>
  <si>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</si>
  <si>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</si>
  <si>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</si>
  <si>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</si>
  <si>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</si>
  <si>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</si>
  <si>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</si>
  <si>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</si>
  <si>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</si>
  <si>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</si>
  <si>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</si>
  <si>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</si>
  <si>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</si>
  <si>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</si>
  <si>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</si>
  <si>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</si>
  <si>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</si>
  <si>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</si>
  <si>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</si>
  <si>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</si>
  <si>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</si>
  <si>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</si>
  <si>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</si>
  <si>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</si>
  <si>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</si>
  <si>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</si>
  <si>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</si>
  <si>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</si>
  <si>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</si>
  <si>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</si>
  <si>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</si>
  <si>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</si>
  <si>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</si>
  <si>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</si>
  <si>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</si>
  <si>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</si>
  <si>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</si>
  <si>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</si>
  <si>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</si>
  <si>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</si>
  <si>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</si>
  <si>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</si>
  <si>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</si>
  <si>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</si>
  <si>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</si>
  <si>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</si>
  <si>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</si>
  <si>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</si>
  <si>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</si>
  <si>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</si>
  <si>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</si>
  <si>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</si>
  <si>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</si>
  <si>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</si>
  <si>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</si>
  <si>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</si>
  <si>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</si>
  <si>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</si>
  <si>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</si>
  <si>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</si>
  <si>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</si>
  <si>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</si>
  <si>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</si>
  <si>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</si>
  <si>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</si>
  <si>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</si>
  <si>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</si>
  <si>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</si>
  <si>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</si>
  <si>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</si>
  <si>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</si>
  <si>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</si>
  <si>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</si>
  <si>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</si>
  <si>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</si>
  <si>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</si>
  <si>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</si>
  <si>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</si>
  <si>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</si>
  <si>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</si>
  <si>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</si>
  <si>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</si>
  <si>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</si>
  <si>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</si>
  <si>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</si>
  <si>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</si>
  <si>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</si>
  <si>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</si>
  <si>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</si>
  <si>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</si>
  <si>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</si>
  <si>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</si>
  <si>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</si>
  <si>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</si>
  <si>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</si>
  <si>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</si>
  <si>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</si>
  <si>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</si>
  <si>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</si>
  <si>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</si>
  <si>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</si>
  <si>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</si>
  <si>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</si>
  <si>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</si>
  <si>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</si>
  <si>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</si>
  <si>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</si>
  <si>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</si>
  <si>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</si>
  <si>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</si>
  <si>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</si>
  <si>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</si>
  <si>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</si>
  <si>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</si>
  <si>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</si>
  <si>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</si>
  <si>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</si>
  <si>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</si>
  <si>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</si>
  <si>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</si>
  <si>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</si>
  <si>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</si>
  <si>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</si>
  <si>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</si>
  <si>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</si>
  <si>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</si>
  <si>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</si>
  <si>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</si>
  <si>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</si>
  <si>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</si>
  <si>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</si>
  <si>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</si>
  <si>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</si>
  <si>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</si>
  <si>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</si>
  <si>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</si>
  <si>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</si>
  <si>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</si>
  <si>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</si>
  <si>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</si>
  <si>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</si>
  <si>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</si>
  <si>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</si>
  <si>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</si>
  <si>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</si>
  <si>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</si>
  <si>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</si>
  <si>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</si>
  <si>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</si>
  <si>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</si>
  <si>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</si>
  <si>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</si>
  <si>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</si>
  <si>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</si>
  <si>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</si>
  <si>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</si>
  <si>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</si>
  <si>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</si>
  <si>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</si>
  <si>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</si>
  <si>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</si>
  <si>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</si>
  <si>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</si>
  <si>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</si>
  <si>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</si>
  <si>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</si>
  <si>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</si>
  <si>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</si>
  <si>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</si>
  <si>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</si>
  <si>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</si>
  <si>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</si>
  <si>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</si>
  <si>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</si>
  <si>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</si>
  <si>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</si>
  <si>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</si>
  <si>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</si>
  <si>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</si>
  <si>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</si>
  <si>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</si>
  <si>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</si>
  <si>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</si>
  <si>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</si>
  <si>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</si>
  <si>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</si>
  <si>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</si>
  <si>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</si>
  <si>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</si>
  <si>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</si>
  <si>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</si>
  <si>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</si>
  <si>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</si>
  <si>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</si>
  <si>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</si>
  <si>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</si>
  <si>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</si>
  <si>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</si>
  <si>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</si>
  <si>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</si>
  <si>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</si>
  <si>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</si>
  <si>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</si>
  <si>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</si>
  <si>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</si>
  <si>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</si>
  <si>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</si>
  <si>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</si>
  <si>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</si>
  <si>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</si>
  <si>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</si>
  <si>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</si>
  <si>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</si>
  <si>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</si>
  <si>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</si>
  <si>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</si>
  <si>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</si>
  <si>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</si>
  <si>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</si>
  <si>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</si>
  <si>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</si>
  <si>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</si>
  <si>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</si>
  <si>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</si>
  <si>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</si>
  <si>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</si>
  <si>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</si>
  <si>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</si>
  <si>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</si>
  <si>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</si>
  <si>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</si>
  <si>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в области строительства,архитектуры и градостроительства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</si>
  <si>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</si>
  <si>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</si>
  <si>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</si>
  <si>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</si>
  <si>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</si>
  <si>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</si>
  <si>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</si>
  <si>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</si>
  <si>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</si>
  <si>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</si>
  <si>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</si>
  <si>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</si>
  <si>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</si>
  <si>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</si>
  <si>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</si>
  <si>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</si>
  <si>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</si>
  <si>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</si>
  <si>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</si>
  <si>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</si>
  <si>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</si>
  <si>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</si>
  <si>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</si>
  <si>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</si>
  <si>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</si>
  <si>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</si>
  <si>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</si>
  <si>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</si>
  <si>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</si>
  <si>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</si>
  <si>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</si>
  <si>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</si>
  <si>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</si>
  <si>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</si>
  <si>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</si>
  <si>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</si>
  <si>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</si>
  <si>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</si>
  <si>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</si>
  <si>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</si>
  <si>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</si>
  <si>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</si>
  <si>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t>Адрес:188360, Ленинградская обл, Гатчинский р-н, П Войсковицы массив, Промзона 1 тер, участок № 5</t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</si>
  <si>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</si>
  <si>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</si>
  <si>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</si>
  <si>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</si>
  <si>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</si>
  <si>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>Единый сельхоз.налог</t>
  </si>
  <si>
    <t>январь - март 2019 года</t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</si>
  <si>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</si>
  <si>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</si>
  <si>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</si>
  <si>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</si>
  <si>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</si>
  <si>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t>e-mail: zavod@2018arz.ru</t>
  </si>
  <si>
    <t>8-812-305-30-60</t>
  </si>
  <si>
    <t>Виноградов Дмитрий Юрьевич</t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</si>
  <si>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</si>
  <si>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</si>
  <si>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</si>
  <si>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</si>
  <si>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</si>
  <si>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</si>
  <si>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</si>
  <si>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</si>
  <si>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</si>
  <si>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>Мероприятия по развитию и поддержке малого предпринимательства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</si>
  <si>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</si>
  <si>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</si>
  <si>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</si>
  <si>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</si>
  <si>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Мероприятия по обустройству детских, игровых и спортивных площадок 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</si>
  <si>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</si>
  <si>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</si>
  <si>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</si>
  <si>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</si>
  <si>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</si>
  <si>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</si>
  <si>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</si>
  <si>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</si>
  <si>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</si>
  <si>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шт</t>
  </si>
  <si>
    <t xml:space="preserve">ОСНОВНЫЕ ПОКАЗАТЕЛИ РАБОТЫ ПРОМЫШЛЕННЫХ ПРЕДПРИЯТИЙ
</t>
  </si>
  <si>
    <t>Адрес:188360, Ленинградская область, п. Войсковицы, Промзона 1, участок 5</t>
  </si>
  <si>
    <t>e-mail: baikalspb@inbox.ru</t>
  </si>
  <si>
    <t>Отгружено товаров собственного производства, выполнено работ и услуг с НДС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</si>
  <si>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</si>
  <si>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</si>
  <si>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по обеспечению первичных мер пожарной безопасности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</si>
  <si>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</si>
  <si>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автомобильных дорог общего пользования местного значения (общ.инфрастр-ра)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</si>
  <si>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</si>
  <si>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</si>
  <si>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</si>
  <si>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</si>
  <si>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</si>
  <si>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>4/18</t>
  </si>
  <si>
    <t xml:space="preserve"> -</t>
  </si>
  <si>
    <t>Капитальный ремонт объектов государственной (муниципальной) собственности</t>
  </si>
  <si>
    <t>Численность постоянного населения (наотчетную дату- всего)</t>
  </si>
  <si>
    <t>Проведение мероприятий в области спорта и физической культуры   (администрация)</t>
  </si>
  <si>
    <t>Проведение мероприятий в области спорта и физической культуры   (мун.задание)</t>
  </si>
  <si>
    <t>Проведение мероприятий в области спорта и физической культуры                             Субсидии на иные цели</t>
  </si>
  <si>
    <t>Объем запланированных средств на 2021 год</t>
  </si>
  <si>
    <t xml:space="preserve"> Софинансирование выполнения работ по ремонту асфальтобетонного покрытия  автомобильной дороги в.п.Новый Учхоз</t>
  </si>
  <si>
    <t>Депутатские ЗАКС софинансирование реализации проектов местных инициатив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</si>
  <si>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</si>
  <si>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Проведение мероприятий по организации уличного освещения</t>
  </si>
  <si>
    <t xml:space="preserve">Обеспечение деятельности подведомственных учреждений культуры                         Субсидии на иные цели : 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</si>
  <si>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</si>
  <si>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</si>
  <si>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</si>
  <si>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</si>
  <si>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Строительство и реконструкция спортивных сооружений </t>
  </si>
  <si>
    <t xml:space="preserve">офинансирование мероприятий по грантовой поддержке местных инициатив граждан </t>
  </si>
  <si>
    <t>Ремонт авиадвигателей</t>
  </si>
  <si>
    <t>районный бюджет</t>
  </si>
  <si>
    <t xml:space="preserve">Подпрограмма 1. «Стимулирование экономической активности на территории МО Войсковицкое сельское поселение» на 2021-2023 годы </t>
  </si>
  <si>
    <t xml:space="preserve">Подпрограмма 2. «Обеспечение безопасности на территории МО Войсковицкое сельское поселение» на 2021-2023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</si>
  <si>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на 2021-2023 годы </t>
  </si>
  <si>
    <t xml:space="preserve"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нана 2021-2023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</si>
  <si>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2021-2023 годы 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</si>
  <si>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на 2021-2023 годы 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</si>
  <si>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</si>
  <si>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2021 год и плановый период 2022-2023 годов"</t>
  </si>
  <si>
    <t xml:space="preserve"> - водоотведение</t>
  </si>
  <si>
    <t>Проведение мероприятий по организации уличного освещения (общ. инфр-ра)</t>
  </si>
  <si>
    <t xml:space="preserve">Подпрограмма 7 «Комплексное развитие спельских территорий МО Войсковицкое сельское поселение Гатчинского муниципального района»  на 2021-2023 годы </t>
  </si>
  <si>
    <t>Комплексное развитие спельских территорий МО Войсковицкое сельское поселение Гатчинского муниципального района</t>
  </si>
  <si>
    <t>Итого по муниципальной программе</t>
  </si>
  <si>
    <t xml:space="preserve">  Обеспечение повышения уровня благоустройства сельских территорий</t>
  </si>
  <si>
    <t xml:space="preserve">Мероприятия по борьбе с борщевиком Сосновского (на территории МО):
Обработка заросших площадей  борщевиком Сосновского
Мероприятия по оценке эффективности произведнных мероприятий по уничтожению борщевика Сосновского      </t>
  </si>
  <si>
    <t>1 полугодие 2021 года</t>
  </si>
  <si>
    <t>2021 год</t>
  </si>
  <si>
    <t>3 565 870 / 0</t>
  </si>
  <si>
    <t>2 491 847 / 0</t>
  </si>
  <si>
    <t xml:space="preserve">  за  2021г</t>
  </si>
  <si>
    <t>За  2021г. отчет</t>
  </si>
  <si>
    <t>2/11</t>
  </si>
  <si>
    <t xml:space="preserve"> за  2020 г. отчет</t>
  </si>
  <si>
    <t>за  2021 года</t>
  </si>
  <si>
    <t>Объем  выделенных средств в рамках программы за 2021 год</t>
  </si>
  <si>
    <t>e-mail:baikalspb@inbox.ru</t>
  </si>
  <si>
    <r>
      <t xml:space="preserve">Предприятие      </t>
    </r>
    <r>
      <rPr>
        <b/>
        <u val="single"/>
        <sz val="12"/>
        <color indexed="9"/>
        <rFont val="Times New Roman"/>
        <family val="1"/>
      </rPr>
      <t>ОАО "218 АРЗ" (по структурному подразделению (Площадка №3), расположенному на территории МО Войсковицкое сельское поселение)</t>
    </r>
  </si>
  <si>
    <r>
      <t xml:space="preserve">Муниципальное образование, адрес:  </t>
    </r>
    <r>
      <rPr>
        <b/>
        <u val="single"/>
        <sz val="12"/>
        <color indexed="9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</si>
  <si>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r>
      <t xml:space="preserve">Предприятие     </t>
    </r>
    <r>
      <rPr>
        <b/>
        <u val="single"/>
        <sz val="12"/>
        <color indexed="9"/>
        <rFont val="Times New Roman"/>
        <family val="1"/>
      </rPr>
      <t>Акционерное общество «Племенная птицефабрика Войсковицы»</t>
    </r>
  </si>
  <si>
    <r>
      <t xml:space="preserve">Предприятие  </t>
    </r>
    <r>
      <rPr>
        <b/>
        <u val="single"/>
        <sz val="12"/>
        <color indexed="9"/>
        <rFont val="Times New Roman"/>
        <family val="1"/>
      </rPr>
      <t>ООО "Торус" (по структурному подразделению в МО Войсковицкое сп)</t>
    </r>
  </si>
  <si>
    <r>
      <t xml:space="preserve">Предприятие  </t>
    </r>
    <r>
      <rPr>
        <b/>
        <u val="single"/>
        <sz val="12"/>
        <color indexed="9"/>
        <rFont val="Times New Roman"/>
        <family val="1"/>
      </rPr>
      <t>ООО "Байкал"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</si>
</sst>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93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b/>
      <sz val="12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2"/>
    </font>
    <font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12"/>
      <color theme="0"/>
      <name val="Times New Roman"/>
      <family val="1"/>
    </font>
    <font>
      <b/>
      <i/>
      <u val="single"/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2"/>
    </font>
    <font>
      <i/>
      <sz val="10"/>
      <color theme="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9" fillId="0" borderId="19" xfId="0" applyFont="1" applyBorder="1" applyAlignment="1">
      <alignment horizontal="center" vertical="center" wrapText="1"/>
    </xf>
    <xf numFmtId="0" fontId="22" fillId="34" borderId="20" xfId="53" applyFont="1" applyFill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 vertical="center" wrapText="1"/>
    </xf>
    <xf numFmtId="49" fontId="30" fillId="34" borderId="17" xfId="0" applyNumberFormat="1" applyFont="1" applyFill="1" applyBorder="1" applyAlignment="1">
      <alignment horizontal="center" vertical="center" wrapText="1"/>
    </xf>
    <xf numFmtId="0" fontId="28" fillId="33" borderId="22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4" fontId="4" fillId="0" borderId="24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176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176" fontId="27" fillId="0" borderId="0" xfId="0" applyNumberFormat="1" applyFont="1" applyAlignment="1">
      <alignment horizontal="center"/>
    </xf>
    <xf numFmtId="176" fontId="28" fillId="33" borderId="31" xfId="0" applyNumberFormat="1" applyFont="1" applyFill="1" applyBorder="1" applyAlignment="1">
      <alignment horizontal="center" vertical="center" wrapText="1"/>
    </xf>
    <xf numFmtId="0" fontId="33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top"/>
    </xf>
    <xf numFmtId="0" fontId="3" fillId="0" borderId="32" xfId="54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/>
    </xf>
    <xf numFmtId="16" fontId="4" fillId="0" borderId="3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3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0" fontId="4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39" xfId="53" applyNumberFormat="1" applyFont="1" applyFill="1" applyBorder="1" applyAlignment="1">
      <alignment horizontal="center" vertical="center" wrapText="1"/>
      <protection/>
    </xf>
    <xf numFmtId="0" fontId="28" fillId="33" borderId="4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3" fillId="0" borderId="32" xfId="54" applyFont="1" applyFill="1" applyBorder="1" applyAlignment="1" applyProtection="1">
      <alignment horizontal="left" vertical="center" wrapText="1"/>
      <protection/>
    </xf>
    <xf numFmtId="2" fontId="6" fillId="0" borderId="32" xfId="53" applyNumberFormat="1" applyFont="1" applyFill="1" applyBorder="1" applyAlignment="1">
      <alignment horizontal="center" wrapText="1"/>
      <protection/>
    </xf>
    <xf numFmtId="176" fontId="32" fillId="33" borderId="41" xfId="0" applyNumberFormat="1" applyFont="1" applyFill="1" applyBorder="1" applyAlignment="1">
      <alignment horizontal="center" vertical="center" readingOrder="2"/>
    </xf>
    <xf numFmtId="176" fontId="32" fillId="33" borderId="42" xfId="0" applyNumberFormat="1" applyFont="1" applyFill="1" applyBorder="1" applyAlignment="1">
      <alignment horizontal="center" vertical="center" readingOrder="2"/>
    </xf>
    <xf numFmtId="176" fontId="32" fillId="33" borderId="43" xfId="0" applyNumberFormat="1" applyFont="1" applyFill="1" applyBorder="1" applyAlignment="1">
      <alignment horizontal="center" vertical="center" readingOrder="2"/>
    </xf>
    <xf numFmtId="0" fontId="30" fillId="34" borderId="44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readingOrder="2"/>
    </xf>
    <xf numFmtId="2" fontId="6" fillId="34" borderId="45" xfId="53" applyNumberFormat="1" applyFont="1" applyFill="1" applyBorder="1" applyAlignment="1">
      <alignment horizontal="center" vertical="center" wrapText="1"/>
      <protection/>
    </xf>
    <xf numFmtId="2" fontId="16" fillId="33" borderId="25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71" fontId="6" fillId="34" borderId="10" xfId="53" applyNumberFormat="1" applyFont="1" applyFill="1" applyBorder="1" applyAlignment="1">
      <alignment horizontal="center" vertical="center" readingOrder="2"/>
      <protection/>
    </xf>
    <xf numFmtId="2" fontId="5" fillId="34" borderId="22" xfId="53" applyNumberFormat="1" applyFont="1" applyFill="1" applyBorder="1" applyAlignment="1">
      <alignment horizontal="center" vertical="center" wrapText="1"/>
      <protection/>
    </xf>
    <xf numFmtId="2" fontId="5" fillId="34" borderId="32" xfId="53" applyNumberFormat="1" applyFont="1" applyFill="1" applyBorder="1" applyAlignment="1">
      <alignment horizontal="center" vertical="center" wrapText="1"/>
      <protection/>
    </xf>
    <xf numFmtId="2" fontId="5" fillId="34" borderId="22" xfId="53" applyNumberFormat="1" applyFont="1" applyFill="1" applyBorder="1" applyAlignment="1">
      <alignment horizontal="center" vertical="center" readingOrder="2"/>
      <protection/>
    </xf>
    <xf numFmtId="2" fontId="36" fillId="33" borderId="22" xfId="0" applyNumberFormat="1" applyFont="1" applyFill="1" applyBorder="1" applyAlignment="1">
      <alignment horizontal="center" vertical="center" wrapText="1"/>
    </xf>
    <xf numFmtId="3" fontId="86" fillId="35" borderId="0" xfId="0" applyNumberFormat="1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/>
    </xf>
    <xf numFmtId="2" fontId="6" fillId="0" borderId="30" xfId="53" applyNumberFormat="1" applyFont="1" applyFill="1" applyBorder="1" applyAlignment="1">
      <alignment horizontal="center" vertical="center" wrapText="1"/>
      <protection/>
    </xf>
    <xf numFmtId="4" fontId="86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7" fontId="23" fillId="0" borderId="25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6" fillId="34" borderId="46" xfId="53" applyNumberFormat="1" applyFont="1" applyFill="1" applyBorder="1" applyAlignment="1">
      <alignment horizontal="center" vertical="center" wrapText="1"/>
      <protection/>
    </xf>
    <xf numFmtId="2" fontId="6" fillId="34" borderId="30" xfId="53" applyNumberFormat="1" applyFont="1" applyFill="1" applyBorder="1" applyAlignment="1">
      <alignment horizontal="center" vertical="center" wrapText="1"/>
      <protection/>
    </xf>
    <xf numFmtId="2" fontId="6" fillId="34" borderId="47" xfId="53" applyNumberFormat="1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vertical="center" wrapText="1"/>
      <protection/>
    </xf>
    <xf numFmtId="0" fontId="22" fillId="34" borderId="26" xfId="53" applyFont="1" applyFill="1" applyBorder="1" applyAlignment="1">
      <alignment vertical="center" wrapText="1"/>
      <protection/>
    </xf>
    <xf numFmtId="2" fontId="6" fillId="34" borderId="40" xfId="53" applyNumberFormat="1" applyFont="1" applyFill="1" applyBorder="1" applyAlignment="1">
      <alignment horizontal="center" vertical="center" wrapText="1"/>
      <protection/>
    </xf>
    <xf numFmtId="2" fontId="6" fillId="34" borderId="48" xfId="53" applyNumberFormat="1" applyFont="1" applyFill="1" applyBorder="1" applyAlignment="1">
      <alignment horizontal="center" vertical="center" wrapText="1"/>
      <protection/>
    </xf>
    <xf numFmtId="197" fontId="22" fillId="0" borderId="49" xfId="0" applyNumberFormat="1" applyFont="1" applyFill="1" applyBorder="1" applyAlignment="1" applyProtection="1">
      <alignment horizontal="left" vertical="center" wrapText="1"/>
      <protection/>
    </xf>
    <xf numFmtId="2" fontId="6" fillId="0" borderId="45" xfId="53" applyNumberFormat="1" applyFont="1" applyFill="1" applyBorder="1" applyAlignment="1">
      <alignment horizontal="center" vertical="center" wrapText="1"/>
      <protection/>
    </xf>
    <xf numFmtId="2" fontId="6" fillId="0" borderId="50" xfId="53" applyNumberFormat="1" applyFont="1" applyFill="1" applyBorder="1" applyAlignment="1">
      <alignment horizontal="center" wrapText="1"/>
      <protection/>
    </xf>
    <xf numFmtId="171" fontId="16" fillId="33" borderId="25" xfId="0" applyNumberFormat="1" applyFont="1" applyFill="1" applyBorder="1" applyAlignment="1">
      <alignment horizontal="center" vertical="center" readingOrder="2"/>
    </xf>
    <xf numFmtId="0" fontId="30" fillId="34" borderId="19" xfId="53" applyFont="1" applyFill="1" applyBorder="1" applyAlignment="1">
      <alignment vertical="center" wrapText="1"/>
      <protection/>
    </xf>
    <xf numFmtId="0" fontId="5" fillId="0" borderId="38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wrapText="1"/>
    </xf>
    <xf numFmtId="176" fontId="37" fillId="33" borderId="10" xfId="0" applyNumberFormat="1" applyFont="1" applyFill="1" applyBorder="1" applyAlignment="1">
      <alignment horizontal="center" vertical="center" readingOrder="2"/>
    </xf>
    <xf numFmtId="176" fontId="37" fillId="33" borderId="52" xfId="0" applyNumberFormat="1" applyFont="1" applyFill="1" applyBorder="1" applyAlignment="1">
      <alignment horizontal="center" vertical="center" readingOrder="2"/>
    </xf>
    <xf numFmtId="0" fontId="4" fillId="0" borderId="5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171" fontId="6" fillId="34" borderId="10" xfId="53" applyNumberFormat="1" applyFont="1" applyFill="1" applyBorder="1" applyAlignment="1">
      <alignment horizontal="center" vertical="center" wrapText="1"/>
      <protection/>
    </xf>
    <xf numFmtId="176" fontId="32" fillId="33" borderId="10" xfId="0" applyNumberFormat="1" applyFont="1" applyFill="1" applyBorder="1" applyAlignment="1">
      <alignment horizontal="center" vertical="center" readingOrder="2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24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 wrapText="1"/>
    </xf>
    <xf numFmtId="2" fontId="16" fillId="33" borderId="32" xfId="0" applyNumberFormat="1" applyFont="1" applyFill="1" applyBorder="1" applyAlignment="1">
      <alignment horizontal="center" vertical="center" readingOrder="2"/>
    </xf>
    <xf numFmtId="176" fontId="32" fillId="33" borderId="55" xfId="0" applyNumberFormat="1" applyFont="1" applyFill="1" applyBorder="1" applyAlignment="1">
      <alignment horizontal="center" vertical="center" readingOrder="2"/>
    </xf>
    <xf numFmtId="0" fontId="6" fillId="34" borderId="10" xfId="53" applyNumberFormat="1" applyFont="1" applyFill="1" applyBorder="1" applyAlignment="1">
      <alignment horizontal="center" vertical="center" wrapText="1"/>
      <protection/>
    </xf>
    <xf numFmtId="0" fontId="22" fillId="34" borderId="27" xfId="53" applyFont="1" applyFill="1" applyBorder="1" applyAlignment="1">
      <alignment horizontal="left" vertical="center" wrapText="1"/>
      <protection/>
    </xf>
    <xf numFmtId="0" fontId="6" fillId="34" borderId="39" xfId="53" applyNumberFormat="1" applyFont="1" applyFill="1" applyBorder="1" applyAlignment="1">
      <alignment horizontal="center" vertical="center" wrapText="1"/>
      <protection/>
    </xf>
    <xf numFmtId="0" fontId="4" fillId="34" borderId="39" xfId="53" applyNumberFormat="1" applyFont="1" applyFill="1" applyBorder="1" applyAlignment="1">
      <alignment horizontal="center" vertical="center" wrapText="1"/>
      <protection/>
    </xf>
    <xf numFmtId="0" fontId="5" fillId="34" borderId="56" xfId="53" applyNumberFormat="1" applyFont="1" applyFill="1" applyBorder="1" applyAlignment="1">
      <alignment horizontal="center" vertical="center" wrapText="1"/>
      <protection/>
    </xf>
    <xf numFmtId="0" fontId="6" fillId="34" borderId="24" xfId="53" applyNumberFormat="1" applyFont="1" applyFill="1" applyBorder="1" applyAlignment="1">
      <alignment horizontal="center" vertical="center" wrapText="1"/>
      <protection/>
    </xf>
    <xf numFmtId="0" fontId="5" fillId="34" borderId="25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10" fontId="32" fillId="33" borderId="22" xfId="0" applyNumberFormat="1" applyFont="1" applyFill="1" applyBorder="1" applyAlignment="1">
      <alignment horizontal="center" vertical="center" readingOrder="2"/>
    </xf>
    <xf numFmtId="4" fontId="23" fillId="0" borderId="25" xfId="0" applyNumberFormat="1" applyFont="1" applyFill="1" applyBorder="1" applyAlignment="1">
      <alignment horizontal="center" vertical="center"/>
    </xf>
    <xf numFmtId="2" fontId="6" fillId="0" borderId="40" xfId="53" applyNumberFormat="1" applyFont="1" applyFill="1" applyBorder="1" applyAlignment="1">
      <alignment horizontal="center" vertical="center" wrapText="1"/>
      <protection/>
    </xf>
    <xf numFmtId="0" fontId="22" fillId="34" borderId="31" xfId="53" applyFont="1" applyFill="1" applyBorder="1" applyAlignment="1">
      <alignment horizontal="center" vertical="center" wrapText="1"/>
      <protection/>
    </xf>
    <xf numFmtId="171" fontId="5" fillId="34" borderId="24" xfId="53" applyNumberFormat="1" applyFont="1" applyFill="1" applyBorder="1" applyAlignment="1">
      <alignment horizontal="center" vertical="center" readingOrder="2"/>
      <protection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/>
    </xf>
    <xf numFmtId="186" fontId="1" fillId="34" borderId="10" xfId="0" applyNumberFormat="1" applyFont="1" applyFill="1" applyBorder="1" applyAlignment="1">
      <alignment horizontal="center"/>
    </xf>
    <xf numFmtId="186" fontId="0" fillId="0" borderId="10" xfId="0" applyNumberFormat="1" applyFill="1" applyBorder="1" applyAlignment="1">
      <alignment horizontal="center"/>
    </xf>
    <xf numFmtId="10" fontId="84" fillId="34" borderId="0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 applyProtection="1">
      <alignment horizontal="left" vertical="center" wrapText="1"/>
      <protection/>
    </xf>
    <xf numFmtId="0" fontId="22" fillId="34" borderId="57" xfId="53" applyFont="1" applyFill="1" applyBorder="1" applyAlignment="1">
      <alignment vertical="center" wrapText="1"/>
      <protection/>
    </xf>
    <xf numFmtId="0" fontId="29" fillId="0" borderId="58" xfId="0" applyFont="1" applyBorder="1" applyAlignment="1">
      <alignment horizontal="center" vertical="center" wrapText="1"/>
    </xf>
    <xf numFmtId="0" fontId="22" fillId="34" borderId="59" xfId="53" applyFont="1" applyFill="1" applyBorder="1" applyAlignment="1">
      <alignment vertical="center" wrapText="1"/>
      <protection/>
    </xf>
    <xf numFmtId="10" fontId="0" fillId="0" borderId="60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31" xfId="0" applyNumberFormat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0" fillId="34" borderId="61" xfId="53" applyFont="1" applyFill="1" applyBorder="1" applyAlignment="1">
      <alignment horizontal="center" vertical="center" wrapText="1"/>
      <protection/>
    </xf>
    <xf numFmtId="0" fontId="22" fillId="34" borderId="21" xfId="53" applyFont="1" applyFill="1" applyBorder="1" applyAlignment="1">
      <alignment vertical="center" wrapText="1"/>
      <protection/>
    </xf>
    <xf numFmtId="0" fontId="30" fillId="34" borderId="27" xfId="53" applyFont="1" applyFill="1" applyBorder="1" applyAlignment="1">
      <alignment vertical="center" wrapText="1"/>
      <protection/>
    </xf>
    <xf numFmtId="0" fontId="22" fillId="34" borderId="18" xfId="53" applyFont="1" applyFill="1" applyBorder="1" applyAlignment="1">
      <alignment horizontal="left" vertical="center" wrapText="1"/>
      <protection/>
    </xf>
    <xf numFmtId="0" fontId="22" fillId="34" borderId="18" xfId="53" applyNumberFormat="1" applyFont="1" applyFill="1" applyBorder="1" applyAlignment="1">
      <alignment vertical="center" wrapText="1"/>
      <protection/>
    </xf>
    <xf numFmtId="10" fontId="32" fillId="33" borderId="42" xfId="0" applyNumberFormat="1" applyFont="1" applyFill="1" applyBorder="1" applyAlignment="1">
      <alignment horizontal="center" vertical="center" readingOrder="2"/>
    </xf>
    <xf numFmtId="0" fontId="4" fillId="0" borderId="33" xfId="0" applyFont="1" applyFill="1" applyBorder="1" applyAlignment="1">
      <alignment horizontal="center" vertical="top"/>
    </xf>
    <xf numFmtId="0" fontId="24" fillId="0" borderId="33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68" xfId="0" applyFont="1" applyFill="1" applyBorder="1" applyAlignment="1">
      <alignment horizontal="left" wrapText="1"/>
    </xf>
    <xf numFmtId="0" fontId="4" fillId="0" borderId="5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24" fillId="0" borderId="39" xfId="0" applyFont="1" applyFill="1" applyBorder="1" applyAlignment="1">
      <alignment horizontal="left" wrapText="1"/>
    </xf>
    <xf numFmtId="0" fontId="24" fillId="0" borderId="68" xfId="0" applyFont="1" applyFill="1" applyBorder="1" applyAlignment="1">
      <alignment horizontal="left" wrapText="1"/>
    </xf>
    <xf numFmtId="0" fontId="24" fillId="0" borderId="66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49" fontId="5" fillId="34" borderId="70" xfId="0" applyNumberFormat="1" applyFont="1" applyFill="1" applyBorder="1" applyAlignment="1">
      <alignment horizontal="center" vertical="center" wrapText="1"/>
    </xf>
    <xf numFmtId="49" fontId="5" fillId="34" borderId="71" xfId="0" applyNumberFormat="1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73" xfId="0" applyFont="1" applyFill="1" applyBorder="1" applyAlignment="1">
      <alignment horizontal="center" vertical="center" wrapText="1"/>
    </xf>
    <xf numFmtId="0" fontId="20" fillId="34" borderId="74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53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73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58" xfId="0" applyFont="1" applyFill="1" applyBorder="1" applyAlignment="1">
      <alignment horizontal="center" vertical="center" wrapText="1"/>
    </xf>
    <xf numFmtId="0" fontId="21" fillId="34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7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0" fillId="34" borderId="69" xfId="53" applyFont="1" applyFill="1" applyBorder="1" applyAlignment="1">
      <alignment horizontal="center" vertical="center" wrapText="1"/>
      <protection/>
    </xf>
    <xf numFmtId="0" fontId="30" fillId="34" borderId="61" xfId="53" applyFont="1" applyFill="1" applyBorder="1" applyAlignment="1">
      <alignment horizontal="center" vertical="center" wrapText="1"/>
      <protection/>
    </xf>
    <xf numFmtId="0" fontId="30" fillId="34" borderId="44" xfId="53" applyFont="1" applyFill="1" applyBorder="1" applyAlignment="1">
      <alignment horizontal="center" vertical="center" wrapText="1"/>
      <protection/>
    </xf>
    <xf numFmtId="0" fontId="30" fillId="0" borderId="54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5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 vertical="center" wrapText="1" indent="4"/>
    </xf>
    <xf numFmtId="0" fontId="28" fillId="33" borderId="22" xfId="0" applyFont="1" applyFill="1" applyBorder="1" applyAlignment="1">
      <alignment horizontal="left" vertical="center" wrapText="1" indent="4"/>
    </xf>
    <xf numFmtId="0" fontId="30" fillId="34" borderId="62" xfId="53" applyFont="1" applyFill="1" applyBorder="1" applyAlignment="1">
      <alignment horizontal="center" vertical="center" wrapText="1"/>
      <protection/>
    </xf>
    <xf numFmtId="0" fontId="30" fillId="34" borderId="63" xfId="53" applyFont="1" applyFill="1" applyBorder="1" applyAlignment="1">
      <alignment horizontal="center" vertical="center" wrapText="1"/>
      <protection/>
    </xf>
    <xf numFmtId="0" fontId="28" fillId="33" borderId="62" xfId="0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30" fillId="34" borderId="62" xfId="53" applyFont="1" applyFill="1" applyBorder="1" applyAlignment="1">
      <alignment horizontal="right" vertical="center" wrapText="1"/>
      <protection/>
    </xf>
    <xf numFmtId="0" fontId="30" fillId="34" borderId="79" xfId="53" applyFont="1" applyFill="1" applyBorder="1" applyAlignment="1">
      <alignment horizontal="right" vertical="center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3" borderId="53" xfId="0" applyFont="1" applyFill="1" applyBorder="1" applyAlignment="1">
      <alignment horizontal="center" vertical="center" wrapText="1"/>
    </xf>
    <xf numFmtId="0" fontId="28" fillId="33" borderId="75" xfId="0" applyFont="1" applyFill="1" applyBorder="1" applyAlignment="1">
      <alignment horizontal="center" vertical="center" wrapText="1"/>
    </xf>
    <xf numFmtId="0" fontId="28" fillId="33" borderId="80" xfId="0" applyFont="1" applyFill="1" applyBorder="1" applyAlignment="1">
      <alignment horizontal="center" vertical="center" wrapText="1"/>
    </xf>
    <xf numFmtId="0" fontId="28" fillId="33" borderId="76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70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50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/>
    </xf>
    <xf numFmtId="176" fontId="29" fillId="0" borderId="70" xfId="0" applyNumberFormat="1" applyFont="1" applyBorder="1" applyAlignment="1">
      <alignment horizontal="center" vertical="center" wrapText="1"/>
    </xf>
    <xf numFmtId="176" fontId="29" fillId="0" borderId="81" xfId="0" applyNumberFormat="1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0" fontId="28" fillId="33" borderId="75" xfId="0" applyFont="1" applyFill="1" applyBorder="1" applyAlignment="1">
      <alignment horizontal="center" vertical="center" wrapText="1"/>
    </xf>
    <xf numFmtId="0" fontId="28" fillId="33" borderId="6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/>
    </xf>
    <xf numFmtId="0" fontId="84" fillId="34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left" wrapText="1"/>
    </xf>
    <xf numFmtId="0" fontId="87" fillId="34" borderId="0" xfId="0" applyFont="1" applyFill="1" applyBorder="1" applyAlignment="1">
      <alignment horizontal="center"/>
    </xf>
    <xf numFmtId="186" fontId="86" fillId="0" borderId="0" xfId="0" applyNumberFormat="1" applyFont="1" applyFill="1" applyBorder="1" applyAlignment="1">
      <alignment horizontal="center" vertical="center"/>
    </xf>
    <xf numFmtId="177" fontId="86" fillId="0" borderId="0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horizontal="left" vertical="center"/>
    </xf>
    <xf numFmtId="0" fontId="87" fillId="34" borderId="0" xfId="0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center"/>
    </xf>
    <xf numFmtId="0" fontId="87" fillId="34" borderId="0" xfId="0" applyFont="1" applyFill="1" applyBorder="1" applyAlignment="1">
      <alignment horizont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Fill="1" applyBorder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Fill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87" fillId="34" borderId="0" xfId="0" applyFont="1" applyFill="1" applyBorder="1" applyAlignment="1">
      <alignment horizontal="center" vertical="top" wrapText="1"/>
    </xf>
    <xf numFmtId="0" fontId="87" fillId="34" borderId="0" xfId="0" applyFont="1" applyFill="1" applyBorder="1" applyAlignment="1">
      <alignment horizontal="center" wrapText="1"/>
    </xf>
    <xf numFmtId="0" fontId="89" fillId="34" borderId="0" xfId="0" applyFont="1" applyFill="1" applyBorder="1" applyAlignment="1">
      <alignment horizontal="left" vertical="center" wrapText="1"/>
    </xf>
    <xf numFmtId="0" fontId="89" fillId="34" borderId="0" xfId="0" applyFont="1" applyFill="1" applyBorder="1" applyAlignment="1">
      <alignment horizontal="center" vertical="center" wrapText="1"/>
    </xf>
    <xf numFmtId="177" fontId="90" fillId="0" borderId="0" xfId="0" applyNumberFormat="1" applyFont="1" applyBorder="1" applyAlignment="1">
      <alignment horizontal="center" vertical="center"/>
    </xf>
    <xf numFmtId="176" fontId="84" fillId="0" borderId="0" xfId="0" applyNumberFormat="1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left" vertical="center"/>
    </xf>
    <xf numFmtId="0" fontId="89" fillId="34" borderId="0" xfId="0" applyFont="1" applyFill="1" applyBorder="1" applyAlignment="1">
      <alignment horizontal="center" vertical="center"/>
    </xf>
    <xf numFmtId="4" fontId="90" fillId="0" borderId="0" xfId="0" applyNumberFormat="1" applyFont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left" vertical="center"/>
    </xf>
    <xf numFmtId="0" fontId="85" fillId="34" borderId="0" xfId="0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9" fontId="84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 wrapText="1"/>
    </xf>
    <xf numFmtId="4" fontId="84" fillId="0" borderId="0" xfId="0" applyNumberFormat="1" applyFont="1" applyBorder="1" applyAlignment="1">
      <alignment horizontal="center"/>
    </xf>
    <xf numFmtId="186" fontId="84" fillId="0" borderId="0" xfId="0" applyNumberFormat="1" applyFont="1" applyFill="1" applyBorder="1" applyAlignment="1">
      <alignment horizontal="center" vertical="center"/>
    </xf>
    <xf numFmtId="177" fontId="84" fillId="0" borderId="0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top" wrapText="1"/>
    </xf>
    <xf numFmtId="0" fontId="87" fillId="0" borderId="0" xfId="0" applyFont="1" applyBorder="1" applyAlignment="1">
      <alignment horizontal="center" wrapText="1"/>
    </xf>
    <xf numFmtId="0" fontId="89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center" vertical="center" wrapText="1"/>
    </xf>
    <xf numFmtId="177" fontId="84" fillId="0" borderId="0" xfId="0" applyNumberFormat="1" applyFont="1" applyBorder="1" applyAlignment="1">
      <alignment horizontal="center"/>
    </xf>
    <xf numFmtId="10" fontId="85" fillId="0" borderId="0" xfId="0" applyNumberFormat="1" applyFont="1" applyBorder="1" applyAlignment="1">
      <alignment horizontal="center" vertical="top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10" fontId="85" fillId="0" borderId="0" xfId="0" applyNumberFormat="1" applyFont="1" applyBorder="1" applyAlignment="1">
      <alignment horizontal="center"/>
    </xf>
    <xf numFmtId="4" fontId="85" fillId="0" borderId="0" xfId="0" applyNumberFormat="1" applyFont="1" applyBorder="1" applyAlignment="1">
      <alignment horizontal="center" vertical="top"/>
    </xf>
    <xf numFmtId="4" fontId="85" fillId="0" borderId="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SheetLayoutView="100" zoomScalePageLayoutView="0" workbookViewId="0" topLeftCell="A1">
      <selection activeCell="E60" sqref="E60"/>
    </sheetView>
  </sheetViews>
  <sheetFormatPr defaultColWidth="8.875" defaultRowHeight="12.75" outlineLevelCol="1"/>
  <cols>
    <col min="1" max="1" width="5.00390625" style="36" customWidth="1"/>
    <col min="2" max="2" width="51.625" style="35" customWidth="1"/>
    <col min="3" max="3" width="9.25390625" style="36" customWidth="1"/>
    <col min="4" max="4" width="12.625" style="36" hidden="1" customWidth="1" outlineLevel="1"/>
    <col min="5" max="5" width="13.00390625" style="36" customWidth="1" collapsed="1"/>
    <col min="6" max="6" width="11.625" style="36" customWidth="1"/>
    <col min="7" max="16384" width="8.875" style="35" customWidth="1"/>
  </cols>
  <sheetData>
    <row r="1" spans="1:6" ht="13.5" customHeight="1">
      <c r="A1" s="293" t="s">
        <v>80</v>
      </c>
      <c r="B1" s="293"/>
      <c r="C1" s="293"/>
      <c r="D1" s="293"/>
      <c r="E1" s="293"/>
      <c r="F1" s="293"/>
    </row>
    <row r="2" spans="1:6" ht="17.25" customHeight="1">
      <c r="A2" s="297" t="s">
        <v>47</v>
      </c>
      <c r="B2" s="297"/>
      <c r="C2" s="297"/>
      <c r="D2" s="297"/>
      <c r="E2" s="297"/>
      <c r="F2" s="297"/>
    </row>
    <row r="3" spans="1:6" ht="20.25">
      <c r="A3" s="301" t="s">
        <v>276</v>
      </c>
      <c r="B3" s="301"/>
      <c r="C3" s="301"/>
      <c r="D3" s="301"/>
      <c r="E3" s="301"/>
      <c r="F3" s="301"/>
    </row>
    <row r="4" spans="1:6" ht="15" customHeight="1">
      <c r="A4" s="298" t="s">
        <v>413</v>
      </c>
      <c r="B4" s="298"/>
      <c r="C4" s="298"/>
      <c r="D4" s="298"/>
      <c r="E4" s="298"/>
      <c r="F4" s="298"/>
    </row>
    <row r="5" ht="3" customHeight="1" thickBot="1"/>
    <row r="6" spans="1:6" ht="24" customHeight="1">
      <c r="A6" s="285" t="s">
        <v>0</v>
      </c>
      <c r="B6" s="299" t="s">
        <v>1</v>
      </c>
      <c r="C6" s="287" t="s">
        <v>81</v>
      </c>
      <c r="D6" s="291" t="s">
        <v>416</v>
      </c>
      <c r="E6" s="291" t="s">
        <v>414</v>
      </c>
      <c r="F6" s="302" t="s">
        <v>301</v>
      </c>
    </row>
    <row r="7" spans="1:6" ht="41.25" customHeight="1" thickBot="1">
      <c r="A7" s="286"/>
      <c r="B7" s="300"/>
      <c r="C7" s="288"/>
      <c r="D7" s="292"/>
      <c r="E7" s="292"/>
      <c r="F7" s="303"/>
    </row>
    <row r="8" spans="1:6" ht="15" customHeight="1" thickBot="1">
      <c r="A8" s="268" t="s">
        <v>82</v>
      </c>
      <c r="B8" s="269"/>
      <c r="C8" s="269"/>
      <c r="D8" s="278"/>
      <c r="E8" s="278"/>
      <c r="F8" s="279"/>
    </row>
    <row r="9" spans="1:6" ht="15.75" customHeight="1">
      <c r="A9" s="103" t="s">
        <v>2</v>
      </c>
      <c r="B9" s="104" t="s">
        <v>376</v>
      </c>
      <c r="C9" s="100" t="s">
        <v>3</v>
      </c>
      <c r="D9" s="100">
        <v>6287</v>
      </c>
      <c r="E9" s="100">
        <v>6217</v>
      </c>
      <c r="F9" s="79">
        <f>E9/D9</f>
        <v>0.988865913790361</v>
      </c>
    </row>
    <row r="10" spans="1:6" ht="12.75">
      <c r="A10" s="105" t="s">
        <v>4</v>
      </c>
      <c r="B10" s="67" t="s">
        <v>182</v>
      </c>
      <c r="C10" s="59" t="s">
        <v>3</v>
      </c>
      <c r="D10" s="59">
        <v>46</v>
      </c>
      <c r="E10" s="59">
        <v>36</v>
      </c>
      <c r="F10" s="79">
        <f aca="true" t="shared" si="0" ref="F10:F16">E10/D10</f>
        <v>0.782608695652174</v>
      </c>
    </row>
    <row r="11" spans="1:6" ht="12.75">
      <c r="A11" s="105" t="s">
        <v>5</v>
      </c>
      <c r="B11" s="67" t="s">
        <v>83</v>
      </c>
      <c r="C11" s="59" t="s">
        <v>3</v>
      </c>
      <c r="D11" s="59">
        <v>108</v>
      </c>
      <c r="E11" s="59">
        <v>88</v>
      </c>
      <c r="F11" s="79">
        <f t="shared" si="0"/>
        <v>0.8148148148148148</v>
      </c>
    </row>
    <row r="12" spans="1:6" ht="12.75">
      <c r="A12" s="105" t="s">
        <v>55</v>
      </c>
      <c r="B12" s="67" t="s">
        <v>164</v>
      </c>
      <c r="C12" s="59" t="s">
        <v>3</v>
      </c>
      <c r="D12" s="59">
        <v>-86</v>
      </c>
      <c r="E12" s="59">
        <v>-15</v>
      </c>
      <c r="F12" s="79">
        <f t="shared" si="0"/>
        <v>0.1744186046511628</v>
      </c>
    </row>
    <row r="13" spans="1:6" ht="12.75">
      <c r="A13" s="106" t="s">
        <v>74</v>
      </c>
      <c r="B13" s="67" t="s">
        <v>89</v>
      </c>
      <c r="C13" s="107" t="s">
        <v>209</v>
      </c>
      <c r="D13" s="191">
        <v>7.316685223477016</v>
      </c>
      <c r="E13" s="191">
        <f>(E10/E9)*1000</f>
        <v>5.790574231944668</v>
      </c>
      <c r="F13" s="79">
        <f t="shared" si="0"/>
        <v>0.7914204390486115</v>
      </c>
    </row>
    <row r="14" spans="1:6" ht="12.75">
      <c r="A14" s="105" t="s">
        <v>73</v>
      </c>
      <c r="B14" s="67" t="s">
        <v>90</v>
      </c>
      <c r="C14" s="107" t="s">
        <v>209</v>
      </c>
      <c r="D14" s="191">
        <v>17.178304437728645</v>
      </c>
      <c r="E14" s="191">
        <f>(E11/E9)*1000</f>
        <v>14.1547370114203</v>
      </c>
      <c r="F14" s="79">
        <f t="shared" si="0"/>
        <v>0.8239891813962911</v>
      </c>
    </row>
    <row r="15" spans="1:6" ht="12.75">
      <c r="A15" s="106" t="s">
        <v>75</v>
      </c>
      <c r="B15" s="67" t="s">
        <v>91</v>
      </c>
      <c r="C15" s="107" t="s">
        <v>209</v>
      </c>
      <c r="D15" s="191">
        <v>-9.861619214251629</v>
      </c>
      <c r="E15" s="191">
        <f>E13-E14</f>
        <v>-8.364162779475631</v>
      </c>
      <c r="F15" s="79">
        <f t="shared" si="0"/>
        <v>0.8481530870090854</v>
      </c>
    </row>
    <row r="16" spans="1:6" ht="13.5" customHeight="1" thickBot="1">
      <c r="A16" s="108" t="s">
        <v>163</v>
      </c>
      <c r="B16" s="109" t="s">
        <v>76</v>
      </c>
      <c r="C16" s="107" t="s">
        <v>209</v>
      </c>
      <c r="D16" s="192">
        <v>-13.679020200413552</v>
      </c>
      <c r="E16" s="192">
        <f>(E12/E9)*1000</f>
        <v>-2.412739263310278</v>
      </c>
      <c r="F16" s="79">
        <f t="shared" si="0"/>
        <v>0.17638246219106649</v>
      </c>
    </row>
    <row r="17" spans="1:6" ht="15" customHeight="1" thickBot="1">
      <c r="A17" s="294" t="s">
        <v>279</v>
      </c>
      <c r="B17" s="295"/>
      <c r="C17" s="295"/>
      <c r="D17" s="295"/>
      <c r="E17" s="295"/>
      <c r="F17" s="296"/>
    </row>
    <row r="18" spans="1:7" ht="19.5" customHeight="1">
      <c r="A18" s="257" t="s">
        <v>48</v>
      </c>
      <c r="B18" s="110" t="s">
        <v>191</v>
      </c>
      <c r="C18" s="111" t="s">
        <v>3</v>
      </c>
      <c r="D18" s="102">
        <v>1206</v>
      </c>
      <c r="E18" s="102">
        <v>1194</v>
      </c>
      <c r="F18" s="81">
        <f>E18/D18</f>
        <v>0.9900497512437811</v>
      </c>
      <c r="G18" s="164"/>
    </row>
    <row r="19" spans="1:6" ht="11.25" customHeight="1">
      <c r="A19" s="245"/>
      <c r="B19" s="247" t="s">
        <v>211</v>
      </c>
      <c r="C19" s="247"/>
      <c r="D19" s="247"/>
      <c r="E19" s="247"/>
      <c r="F19" s="248"/>
    </row>
    <row r="20" spans="1:6" ht="12.75">
      <c r="A20" s="245"/>
      <c r="B20" s="144" t="s">
        <v>25</v>
      </c>
      <c r="C20" s="100" t="s">
        <v>3</v>
      </c>
      <c r="D20" s="132">
        <v>276</v>
      </c>
      <c r="E20" s="132">
        <f>'Приложение 2'!C64</f>
        <v>288</v>
      </c>
      <c r="F20" s="79">
        <f>E20/D20</f>
        <v>1.0434782608695652</v>
      </c>
    </row>
    <row r="21" spans="1:6" ht="12.75">
      <c r="A21" s="245"/>
      <c r="B21" s="83" t="s">
        <v>26</v>
      </c>
      <c r="C21" s="59" t="s">
        <v>3</v>
      </c>
      <c r="D21" s="59"/>
      <c r="E21" s="59"/>
      <c r="F21" s="73"/>
    </row>
    <row r="22" spans="1:6" ht="12.75">
      <c r="A22" s="245"/>
      <c r="B22" s="83" t="s">
        <v>20</v>
      </c>
      <c r="C22" s="59" t="s">
        <v>3</v>
      </c>
      <c r="D22" s="133">
        <f>324.2+155</f>
        <v>479.2</v>
      </c>
      <c r="E22" s="133">
        <f>'Приложение 2'!C14+'Приложение 2'!C90</f>
        <v>444</v>
      </c>
      <c r="F22" s="79">
        <f>E22/D22</f>
        <v>0.9265442404006679</v>
      </c>
    </row>
    <row r="23" spans="1:6" ht="23.25" customHeight="1">
      <c r="A23" s="245"/>
      <c r="B23" s="83" t="s">
        <v>27</v>
      </c>
      <c r="C23" s="59" t="s">
        <v>3</v>
      </c>
      <c r="D23" s="59">
        <v>525</v>
      </c>
      <c r="E23" s="59">
        <f>'Приложение 2'!C40</f>
        <v>504</v>
      </c>
      <c r="F23" s="73">
        <f>E23/D23</f>
        <v>0.96</v>
      </c>
    </row>
    <row r="24" spans="1:6" ht="12.75">
      <c r="A24" s="245"/>
      <c r="B24" s="83" t="s">
        <v>19</v>
      </c>
      <c r="C24" s="59" t="s">
        <v>3</v>
      </c>
      <c r="D24" s="59"/>
      <c r="E24" s="59"/>
      <c r="F24" s="73"/>
    </row>
    <row r="25" spans="1:6" ht="29.25" customHeight="1">
      <c r="A25" s="245"/>
      <c r="B25" s="83" t="s">
        <v>28</v>
      </c>
      <c r="C25" s="59" t="s">
        <v>3</v>
      </c>
      <c r="D25" s="215"/>
      <c r="E25" s="215"/>
      <c r="F25" s="73" t="e">
        <f>E25/D25</f>
        <v>#DIV/0!</v>
      </c>
    </row>
    <row r="26" spans="1:9" ht="12.75">
      <c r="A26" s="245"/>
      <c r="B26" s="83" t="s">
        <v>29</v>
      </c>
      <c r="C26" s="59" t="s">
        <v>3</v>
      </c>
      <c r="D26" s="59"/>
      <c r="E26" s="59"/>
      <c r="F26" s="73"/>
      <c r="I26" s="58"/>
    </row>
    <row r="27" spans="1:6" ht="12.75">
      <c r="A27" s="245"/>
      <c r="B27" s="83" t="s">
        <v>24</v>
      </c>
      <c r="C27" s="59" t="s">
        <v>3</v>
      </c>
      <c r="D27" s="215">
        <v>372</v>
      </c>
      <c r="E27" s="215">
        <v>354</v>
      </c>
      <c r="F27" s="73">
        <f>E27/D27</f>
        <v>0.9516129032258065</v>
      </c>
    </row>
    <row r="28" spans="1:6" ht="12.75">
      <c r="A28" s="245"/>
      <c r="B28" s="83" t="s">
        <v>30</v>
      </c>
      <c r="C28" s="59" t="s">
        <v>3</v>
      </c>
      <c r="D28" s="59"/>
      <c r="E28" s="59"/>
      <c r="F28" s="73"/>
    </row>
    <row r="29" spans="1:6" ht="26.25" customHeight="1">
      <c r="A29" s="245"/>
      <c r="B29" s="83" t="s">
        <v>31</v>
      </c>
      <c r="C29" s="59" t="s">
        <v>3</v>
      </c>
      <c r="D29" s="59"/>
      <c r="E29" s="59"/>
      <c r="F29" s="73"/>
    </row>
    <row r="30" spans="1:6" ht="25.5">
      <c r="A30" s="245"/>
      <c r="B30" s="83" t="s">
        <v>32</v>
      </c>
      <c r="C30" s="59" t="s">
        <v>3</v>
      </c>
      <c r="D30" s="59"/>
      <c r="E30" s="59"/>
      <c r="F30" s="73"/>
    </row>
    <row r="31" spans="1:6" ht="27.75" customHeight="1">
      <c r="A31" s="105" t="s">
        <v>56</v>
      </c>
      <c r="B31" s="109" t="s">
        <v>192</v>
      </c>
      <c r="C31" s="59" t="s">
        <v>46</v>
      </c>
      <c r="D31" s="59">
        <v>2.14</v>
      </c>
      <c r="E31" s="59">
        <v>0.14</v>
      </c>
      <c r="F31" s="73">
        <f>E31/D31</f>
        <v>0.06542056074766356</v>
      </c>
    </row>
    <row r="32" spans="1:6" ht="23.25" customHeight="1">
      <c r="A32" s="245" t="s">
        <v>54</v>
      </c>
      <c r="B32" s="67" t="s">
        <v>193</v>
      </c>
      <c r="C32" s="59" t="s">
        <v>45</v>
      </c>
      <c r="D32" s="78">
        <v>27</v>
      </c>
      <c r="E32" s="78">
        <f>'Приложение 2'!C15+'Приложение 2'!C41+'Приложение 2'!C65+'Приложение 2'!C91+'Приложение 2'!C139</f>
        <v>10</v>
      </c>
      <c r="F32" s="73">
        <f>E32/D32</f>
        <v>0.37037037037037035</v>
      </c>
    </row>
    <row r="33" spans="1:6" ht="12.75">
      <c r="A33" s="245"/>
      <c r="B33" s="247" t="s">
        <v>201</v>
      </c>
      <c r="C33" s="247"/>
      <c r="D33" s="247"/>
      <c r="E33" s="247"/>
      <c r="F33" s="248"/>
    </row>
    <row r="34" spans="1:6" ht="12.75">
      <c r="A34" s="245"/>
      <c r="B34" s="67" t="s">
        <v>49</v>
      </c>
      <c r="C34" s="59" t="s">
        <v>45</v>
      </c>
      <c r="D34" s="163">
        <v>27</v>
      </c>
      <c r="E34" s="59">
        <v>10</v>
      </c>
      <c r="F34" s="73">
        <f>E34/D34</f>
        <v>0.37037037037037035</v>
      </c>
    </row>
    <row r="35" spans="1:6" ht="25.5">
      <c r="A35" s="245"/>
      <c r="B35" s="67" t="s">
        <v>243</v>
      </c>
      <c r="C35" s="59"/>
      <c r="D35" s="163" t="s">
        <v>248</v>
      </c>
      <c r="E35" s="59" t="s">
        <v>248</v>
      </c>
      <c r="F35" s="73"/>
    </row>
    <row r="36" spans="1:6" ht="12.75">
      <c r="A36" s="245"/>
      <c r="B36" s="67" t="s">
        <v>308</v>
      </c>
      <c r="C36" s="59"/>
      <c r="D36" s="163">
        <v>27</v>
      </c>
      <c r="E36" s="59">
        <v>10</v>
      </c>
      <c r="F36" s="73">
        <f>E36/D36</f>
        <v>0.37037037037037035</v>
      </c>
    </row>
    <row r="37" spans="1:6" ht="12.75">
      <c r="A37" s="245"/>
      <c r="B37" s="67" t="s">
        <v>183</v>
      </c>
      <c r="C37" s="59" t="s">
        <v>45</v>
      </c>
      <c r="D37" s="77"/>
      <c r="E37" s="59"/>
      <c r="F37" s="73"/>
    </row>
    <row r="38" spans="1:6" ht="25.5">
      <c r="A38" s="245"/>
      <c r="B38" s="67" t="s">
        <v>243</v>
      </c>
      <c r="C38" s="59"/>
      <c r="D38" s="163"/>
      <c r="E38" s="59" t="s">
        <v>248</v>
      </c>
      <c r="F38" s="73"/>
    </row>
    <row r="39" spans="1:6" ht="12.75" hidden="1">
      <c r="A39" s="245"/>
      <c r="B39" s="67"/>
      <c r="C39" s="59"/>
      <c r="D39" s="59"/>
      <c r="E39" s="59"/>
      <c r="F39" s="73"/>
    </row>
    <row r="40" spans="1:6" ht="12.75" hidden="1">
      <c r="A40" s="245"/>
      <c r="B40" s="67"/>
      <c r="C40" s="59"/>
      <c r="D40" s="59"/>
      <c r="E40" s="59"/>
      <c r="F40" s="140"/>
    </row>
    <row r="41" spans="1:6" ht="12.75">
      <c r="A41" s="245"/>
      <c r="B41" s="289" t="s">
        <v>87</v>
      </c>
      <c r="C41" s="289"/>
      <c r="D41" s="289"/>
      <c r="E41" s="289"/>
      <c r="F41" s="290"/>
    </row>
    <row r="42" spans="1:6" ht="12.75">
      <c r="A42" s="245"/>
      <c r="B42" s="82" t="s">
        <v>25</v>
      </c>
      <c r="C42" s="59" t="s">
        <v>45</v>
      </c>
      <c r="D42" s="163" t="s">
        <v>248</v>
      </c>
      <c r="E42" s="59" t="s">
        <v>248</v>
      </c>
      <c r="F42" s="73"/>
    </row>
    <row r="43" spans="1:6" ht="12.75">
      <c r="A43" s="245"/>
      <c r="B43" s="82" t="s">
        <v>26</v>
      </c>
      <c r="C43" s="59" t="s">
        <v>45</v>
      </c>
      <c r="D43" s="163" t="s">
        <v>248</v>
      </c>
      <c r="E43" s="59" t="s">
        <v>248</v>
      </c>
      <c r="F43" s="73"/>
    </row>
    <row r="44" spans="1:6" ht="12.75">
      <c r="A44" s="245"/>
      <c r="B44" s="82" t="s">
        <v>20</v>
      </c>
      <c r="C44" s="59" t="s">
        <v>45</v>
      </c>
      <c r="D44" s="163">
        <v>27</v>
      </c>
      <c r="E44" s="59">
        <f>'Приложение 2'!C91</f>
        <v>10</v>
      </c>
      <c r="F44" s="73">
        <f>E44/D44</f>
        <v>0.37037037037037035</v>
      </c>
    </row>
    <row r="45" spans="1:6" ht="12.75" customHeight="1">
      <c r="A45" s="245"/>
      <c r="B45" s="82" t="s">
        <v>27</v>
      </c>
      <c r="C45" s="59" t="s">
        <v>45</v>
      </c>
      <c r="D45" s="163" t="s">
        <v>374</v>
      </c>
      <c r="E45" s="59"/>
      <c r="F45" s="73"/>
    </row>
    <row r="46" spans="1:6" ht="12.75">
      <c r="A46" s="245"/>
      <c r="B46" s="82" t="s">
        <v>19</v>
      </c>
      <c r="C46" s="59" t="s">
        <v>45</v>
      </c>
      <c r="D46" s="163" t="s">
        <v>248</v>
      </c>
      <c r="E46" s="59" t="s">
        <v>248</v>
      </c>
      <c r="F46" s="73"/>
    </row>
    <row r="47" spans="1:6" ht="36" customHeight="1">
      <c r="A47" s="245"/>
      <c r="B47" s="82" t="s">
        <v>28</v>
      </c>
      <c r="C47" s="59" t="s">
        <v>45</v>
      </c>
      <c r="D47" s="163"/>
      <c r="E47" s="59"/>
      <c r="F47" s="73"/>
    </row>
    <row r="48" spans="1:6" ht="11.25" customHeight="1">
      <c r="A48" s="245"/>
      <c r="B48" s="82" t="s">
        <v>29</v>
      </c>
      <c r="C48" s="59" t="s">
        <v>45</v>
      </c>
      <c r="D48" s="59"/>
      <c r="E48" s="59" t="s">
        <v>248</v>
      </c>
      <c r="F48" s="73"/>
    </row>
    <row r="49" spans="1:6" ht="12.75">
      <c r="A49" s="245"/>
      <c r="B49" s="82" t="s">
        <v>24</v>
      </c>
      <c r="C49" s="59" t="s">
        <v>45</v>
      </c>
      <c r="D49" s="59"/>
      <c r="E49" s="59"/>
      <c r="F49" s="73"/>
    </row>
    <row r="50" spans="1:6" ht="12.75">
      <c r="A50" s="245"/>
      <c r="B50" s="82" t="s">
        <v>30</v>
      </c>
      <c r="C50" s="59" t="s">
        <v>45</v>
      </c>
      <c r="D50" s="59"/>
      <c r="E50" s="59" t="s">
        <v>248</v>
      </c>
      <c r="F50" s="73"/>
    </row>
    <row r="51" spans="1:6" ht="25.5">
      <c r="A51" s="245"/>
      <c r="B51" s="82" t="s">
        <v>31</v>
      </c>
      <c r="C51" s="59" t="s">
        <v>45</v>
      </c>
      <c r="D51" s="59"/>
      <c r="E51" s="59" t="s">
        <v>248</v>
      </c>
      <c r="F51" s="73"/>
    </row>
    <row r="52" spans="1:6" ht="24" customHeight="1">
      <c r="A52" s="245"/>
      <c r="B52" s="82" t="s">
        <v>32</v>
      </c>
      <c r="C52" s="59" t="s">
        <v>45</v>
      </c>
      <c r="D52" s="59"/>
      <c r="E52" s="59" t="s">
        <v>248</v>
      </c>
      <c r="F52" s="73"/>
    </row>
    <row r="53" spans="1:6" ht="25.5">
      <c r="A53" s="245" t="s">
        <v>57</v>
      </c>
      <c r="B53" s="67" t="s">
        <v>194</v>
      </c>
      <c r="C53" s="63" t="s">
        <v>17</v>
      </c>
      <c r="D53" s="78">
        <v>42089.7</v>
      </c>
      <c r="E53" s="78">
        <v>46698</v>
      </c>
      <c r="F53" s="73">
        <f>E53/D53</f>
        <v>1.1094875943520626</v>
      </c>
    </row>
    <row r="54" spans="1:6" ht="12.75">
      <c r="A54" s="245"/>
      <c r="B54" s="247" t="s">
        <v>84</v>
      </c>
      <c r="C54" s="247"/>
      <c r="D54" s="247"/>
      <c r="E54" s="247"/>
      <c r="F54" s="248"/>
    </row>
    <row r="55" spans="1:6" ht="12.75">
      <c r="A55" s="245"/>
      <c r="B55" s="83" t="s">
        <v>25</v>
      </c>
      <c r="C55" s="63" t="s">
        <v>17</v>
      </c>
      <c r="D55" s="78">
        <v>38950</v>
      </c>
      <c r="E55" s="78">
        <f>'Приложение 2'!C66</f>
        <v>41000</v>
      </c>
      <c r="F55" s="73">
        <f>E55/D55</f>
        <v>1.0526315789473684</v>
      </c>
    </row>
    <row r="56" spans="1:6" ht="12.75">
      <c r="A56" s="245"/>
      <c r="B56" s="83" t="s">
        <v>26</v>
      </c>
      <c r="C56" s="63" t="s">
        <v>17</v>
      </c>
      <c r="D56" s="78"/>
      <c r="E56" s="78"/>
      <c r="F56" s="73"/>
    </row>
    <row r="57" spans="1:6" ht="12.75">
      <c r="A57" s="245"/>
      <c r="B57" s="83" t="s">
        <v>20</v>
      </c>
      <c r="C57" s="63" t="s">
        <v>17</v>
      </c>
      <c r="D57" s="78">
        <f>(52834.54+22200)/2</f>
        <v>37517.270000000004</v>
      </c>
      <c r="E57" s="78">
        <f>('Приложение 2'!C16+'Приложение 2'!C92)/2</f>
        <v>42927</v>
      </c>
      <c r="F57" s="73">
        <f>E57/D57</f>
        <v>1.1441930609556612</v>
      </c>
    </row>
    <row r="58" spans="1:6" ht="23.25" customHeight="1">
      <c r="A58" s="245"/>
      <c r="B58" s="83" t="s">
        <v>27</v>
      </c>
      <c r="C58" s="63" t="s">
        <v>17</v>
      </c>
      <c r="D58" s="78">
        <v>41533</v>
      </c>
      <c r="E58" s="78">
        <f>'Приложение 2'!C42</f>
        <v>41747</v>
      </c>
      <c r="F58" s="73">
        <f>E58/D58</f>
        <v>1.0051525293140395</v>
      </c>
    </row>
    <row r="59" spans="1:6" ht="18" customHeight="1">
      <c r="A59" s="245"/>
      <c r="B59" s="83" t="s">
        <v>19</v>
      </c>
      <c r="C59" s="63" t="s">
        <v>17</v>
      </c>
      <c r="D59" s="78"/>
      <c r="E59" s="78"/>
      <c r="F59" s="73"/>
    </row>
    <row r="60" spans="1:6" ht="36.75" customHeight="1">
      <c r="A60" s="245"/>
      <c r="B60" s="83" t="s">
        <v>28</v>
      </c>
      <c r="C60" s="63" t="s">
        <v>17</v>
      </c>
      <c r="D60" s="78"/>
      <c r="E60" s="78"/>
      <c r="F60" s="73"/>
    </row>
    <row r="61" spans="1:6" ht="15" customHeight="1">
      <c r="A61" s="245"/>
      <c r="B61" s="83" t="s">
        <v>29</v>
      </c>
      <c r="C61" s="63" t="s">
        <v>17</v>
      </c>
      <c r="D61" s="78"/>
      <c r="E61" s="78"/>
      <c r="F61" s="73"/>
    </row>
    <row r="62" spans="1:6" ht="17.25" customHeight="1">
      <c r="A62" s="245"/>
      <c r="B62" s="83" t="s">
        <v>24</v>
      </c>
      <c r="C62" s="63" t="s">
        <v>17</v>
      </c>
      <c r="D62" s="78">
        <v>39341</v>
      </c>
      <c r="E62" s="78">
        <v>42909</v>
      </c>
      <c r="F62" s="73">
        <f>E62/D62</f>
        <v>1.090694186726316</v>
      </c>
    </row>
    <row r="63" spans="1:6" ht="18" customHeight="1">
      <c r="A63" s="245"/>
      <c r="B63" s="83" t="s">
        <v>30</v>
      </c>
      <c r="C63" s="63" t="s">
        <v>17</v>
      </c>
      <c r="D63" s="78"/>
      <c r="E63" s="78"/>
      <c r="F63" s="73"/>
    </row>
    <row r="64" spans="1:6" ht="25.5">
      <c r="A64" s="245"/>
      <c r="B64" s="83" t="s">
        <v>31</v>
      </c>
      <c r="C64" s="63" t="s">
        <v>17</v>
      </c>
      <c r="D64" s="78"/>
      <c r="E64" s="78"/>
      <c r="F64" s="73"/>
    </row>
    <row r="65" spans="1:6" ht="26.25" thickBot="1">
      <c r="A65" s="276"/>
      <c r="B65" s="113" t="s">
        <v>32</v>
      </c>
      <c r="C65" s="114" t="s">
        <v>17</v>
      </c>
      <c r="D65" s="75"/>
      <c r="E65" s="75"/>
      <c r="F65" s="80"/>
    </row>
    <row r="66" spans="1:6" ht="15.75" customHeight="1" thickBot="1">
      <c r="A66" s="283" t="s">
        <v>280</v>
      </c>
      <c r="B66" s="283"/>
      <c r="C66" s="283"/>
      <c r="D66" s="283"/>
      <c r="E66" s="283"/>
      <c r="F66" s="283"/>
    </row>
    <row r="67" spans="1:7" ht="66.75" customHeight="1">
      <c r="A67" s="103" t="s">
        <v>50</v>
      </c>
      <c r="B67" s="115" t="s">
        <v>92</v>
      </c>
      <c r="C67" s="99" t="s">
        <v>58</v>
      </c>
      <c r="D67" s="237">
        <v>3156204.8</v>
      </c>
      <c r="E67" s="237">
        <v>3375064.7</v>
      </c>
      <c r="F67" s="84">
        <f>E67/D67</f>
        <v>1.069342743538062</v>
      </c>
      <c r="G67" s="77"/>
    </row>
    <row r="68" spans="1:6" ht="36.75" customHeight="1" thickBot="1">
      <c r="A68" s="116" t="s">
        <v>59</v>
      </c>
      <c r="B68" s="117" t="s">
        <v>184</v>
      </c>
      <c r="C68" s="60" t="s">
        <v>86</v>
      </c>
      <c r="D68" s="60"/>
      <c r="E68" s="60"/>
      <c r="F68" s="80"/>
    </row>
    <row r="69" spans="1:6" s="37" customFormat="1" ht="14.25" customHeight="1" thickBot="1">
      <c r="A69" s="282" t="s">
        <v>281</v>
      </c>
      <c r="B69" s="283"/>
      <c r="C69" s="283"/>
      <c r="D69" s="283"/>
      <c r="E69" s="283"/>
      <c r="F69" s="284"/>
    </row>
    <row r="70" spans="1:6" ht="25.5">
      <c r="A70" s="257" t="s">
        <v>60</v>
      </c>
      <c r="B70" s="198" t="s">
        <v>93</v>
      </c>
      <c r="C70" s="199" t="s">
        <v>58</v>
      </c>
      <c r="D70" s="202">
        <f>D73</f>
        <v>1386819</v>
      </c>
      <c r="E70" s="229">
        <f>E72+E73</f>
        <v>2019832</v>
      </c>
      <c r="F70" s="84">
        <f>E70/D70</f>
        <v>1.4564496159917049</v>
      </c>
    </row>
    <row r="71" spans="1:6" ht="12.75">
      <c r="A71" s="245"/>
      <c r="B71" s="280" t="s">
        <v>85</v>
      </c>
      <c r="C71" s="280"/>
      <c r="D71" s="280"/>
      <c r="E71" s="280"/>
      <c r="F71" s="281"/>
    </row>
    <row r="72" spans="1:6" ht="12.75">
      <c r="A72" s="245"/>
      <c r="B72" s="196" t="s">
        <v>6</v>
      </c>
      <c r="C72" s="63" t="s">
        <v>58</v>
      </c>
      <c r="D72" s="201"/>
      <c r="E72" s="59"/>
      <c r="F72" s="73"/>
    </row>
    <row r="73" spans="1:6" ht="12.75">
      <c r="A73" s="245"/>
      <c r="B73" s="196" t="s">
        <v>7</v>
      </c>
      <c r="C73" s="63" t="s">
        <v>58</v>
      </c>
      <c r="D73" s="133">
        <v>1386819</v>
      </c>
      <c r="E73" s="133">
        <f>'Приложение 2'!C63</f>
        <v>2019832</v>
      </c>
      <c r="F73" s="73">
        <f>E73/D73</f>
        <v>1.4564496159917049</v>
      </c>
    </row>
    <row r="74" spans="1:6" ht="27" customHeight="1">
      <c r="A74" s="245" t="s">
        <v>61</v>
      </c>
      <c r="B74" s="197" t="s">
        <v>8</v>
      </c>
      <c r="C74" s="197"/>
      <c r="D74" s="63"/>
      <c r="E74" s="63"/>
      <c r="F74" s="73"/>
    </row>
    <row r="75" spans="1:6" ht="12" customHeight="1">
      <c r="A75" s="245"/>
      <c r="B75" s="62" t="s">
        <v>9</v>
      </c>
      <c r="C75" s="59" t="s">
        <v>86</v>
      </c>
      <c r="D75" s="59"/>
      <c r="E75" s="59"/>
      <c r="F75" s="73"/>
    </row>
    <row r="76" spans="1:6" ht="12.75">
      <c r="A76" s="245"/>
      <c r="B76" s="62" t="s">
        <v>10</v>
      </c>
      <c r="C76" s="59" t="s">
        <v>86</v>
      </c>
      <c r="D76" s="59"/>
      <c r="E76" s="59"/>
      <c r="F76" s="73"/>
    </row>
    <row r="77" spans="1:6" ht="12" customHeight="1">
      <c r="A77" s="245"/>
      <c r="B77" s="62" t="s">
        <v>14</v>
      </c>
      <c r="C77" s="59" t="s">
        <v>86</v>
      </c>
      <c r="D77" s="59"/>
      <c r="E77" s="59"/>
      <c r="F77" s="73"/>
    </row>
    <row r="78" spans="1:6" ht="11.25" customHeight="1">
      <c r="A78" s="245"/>
      <c r="B78" s="62" t="s">
        <v>13</v>
      </c>
      <c r="C78" s="59" t="s">
        <v>86</v>
      </c>
      <c r="D78" s="59"/>
      <c r="E78" s="59"/>
      <c r="F78" s="73"/>
    </row>
    <row r="79" spans="1:6" ht="10.5" customHeight="1">
      <c r="A79" s="245"/>
      <c r="B79" s="62" t="s">
        <v>11</v>
      </c>
      <c r="C79" s="59" t="s">
        <v>16</v>
      </c>
      <c r="D79" s="59"/>
      <c r="E79" s="59"/>
      <c r="F79" s="73"/>
    </row>
    <row r="80" spans="1:6" ht="15" customHeight="1" thickBot="1">
      <c r="A80" s="276"/>
      <c r="B80" s="200" t="s">
        <v>12</v>
      </c>
      <c r="C80" s="60" t="s">
        <v>15</v>
      </c>
      <c r="D80" s="192">
        <v>104.628</v>
      </c>
      <c r="E80" s="192">
        <f>'Приложение 2'!C68/1000</f>
        <v>100.689</v>
      </c>
      <c r="F80" s="80">
        <f>E80/D80</f>
        <v>0.9623523339832549</v>
      </c>
    </row>
    <row r="81" spans="1:6" ht="15.75" customHeight="1" thickBot="1">
      <c r="A81" s="254" t="s">
        <v>282</v>
      </c>
      <c r="B81" s="255"/>
      <c r="C81" s="255"/>
      <c r="D81" s="255"/>
      <c r="E81" s="255"/>
      <c r="F81" s="256"/>
    </row>
    <row r="82" spans="1:6" ht="12.75">
      <c r="A82" s="118" t="s">
        <v>186</v>
      </c>
      <c r="B82" s="119" t="s">
        <v>64</v>
      </c>
      <c r="C82" s="65" t="s">
        <v>18</v>
      </c>
      <c r="D82" s="111"/>
      <c r="E82" s="111">
        <v>0</v>
      </c>
      <c r="F82" s="81"/>
    </row>
    <row r="83" spans="1:6" ht="12.75">
      <c r="A83" s="105" t="s">
        <v>51</v>
      </c>
      <c r="B83" s="109" t="s">
        <v>65</v>
      </c>
      <c r="C83" s="63" t="s">
        <v>18</v>
      </c>
      <c r="D83" s="59"/>
      <c r="E83" s="59">
        <v>0</v>
      </c>
      <c r="F83" s="73"/>
    </row>
    <row r="84" spans="1:6" ht="12.75">
      <c r="A84" s="105" t="s">
        <v>63</v>
      </c>
      <c r="B84" s="109" t="s">
        <v>66</v>
      </c>
      <c r="C84" s="63" t="s">
        <v>18</v>
      </c>
      <c r="D84" s="78">
        <v>947717</v>
      </c>
      <c r="E84" s="78">
        <v>234109</v>
      </c>
      <c r="F84" s="73">
        <f>E84/D84</f>
        <v>0.24702416438662597</v>
      </c>
    </row>
    <row r="85" spans="1:6" ht="15.75" customHeight="1" thickBot="1">
      <c r="A85" s="277" t="s">
        <v>283</v>
      </c>
      <c r="B85" s="278"/>
      <c r="C85" s="278"/>
      <c r="D85" s="278"/>
      <c r="E85" s="278"/>
      <c r="F85" s="279"/>
    </row>
    <row r="86" spans="1:6" ht="17.25" customHeight="1">
      <c r="A86" s="257" t="s">
        <v>52</v>
      </c>
      <c r="B86" s="96" t="s">
        <v>195</v>
      </c>
      <c r="C86" s="65" t="s">
        <v>62</v>
      </c>
      <c r="D86" s="102">
        <v>177394</v>
      </c>
      <c r="E86" s="102">
        <v>280669</v>
      </c>
      <c r="F86" s="81">
        <f>E86/D86</f>
        <v>1.5821786531675255</v>
      </c>
    </row>
    <row r="87" spans="1:6" ht="12.75">
      <c r="A87" s="245"/>
      <c r="B87" s="247" t="s">
        <v>87</v>
      </c>
      <c r="C87" s="247"/>
      <c r="D87" s="247"/>
      <c r="E87" s="247"/>
      <c r="F87" s="248"/>
    </row>
    <row r="88" spans="1:6" ht="12.75">
      <c r="A88" s="245"/>
      <c r="B88" s="98" t="s">
        <v>25</v>
      </c>
      <c r="C88" s="99" t="s">
        <v>18</v>
      </c>
      <c r="D88" s="100">
        <v>0</v>
      </c>
      <c r="E88" s="100">
        <f>'Приложение 2'!C77</f>
        <v>0</v>
      </c>
      <c r="F88" s="79"/>
    </row>
    <row r="89" spans="1:6" ht="12.75">
      <c r="A89" s="245"/>
      <c r="B89" s="101" t="s">
        <v>26</v>
      </c>
      <c r="C89" s="63" t="s">
        <v>18</v>
      </c>
      <c r="D89" s="59"/>
      <c r="E89" s="59"/>
      <c r="F89" s="73"/>
    </row>
    <row r="90" spans="1:6" ht="12.75">
      <c r="A90" s="245"/>
      <c r="B90" s="101" t="s">
        <v>20</v>
      </c>
      <c r="C90" s="63" t="s">
        <v>18</v>
      </c>
      <c r="D90" s="133">
        <v>144116.23</v>
      </c>
      <c r="E90" s="133">
        <f>'Приложение 2'!C27+'Приложение 2'!C103</f>
        <v>406950.5</v>
      </c>
      <c r="F90" s="79">
        <f>E90/D90</f>
        <v>2.8237659283760057</v>
      </c>
    </row>
    <row r="91" spans="1:6" ht="25.5" customHeight="1">
      <c r="A91" s="245"/>
      <c r="B91" s="101" t="s">
        <v>27</v>
      </c>
      <c r="C91" s="63" t="s">
        <v>18</v>
      </c>
      <c r="D91" s="133">
        <v>21978</v>
      </c>
      <c r="E91" s="133">
        <f>'Приложение 2'!C51</f>
        <v>161014</v>
      </c>
      <c r="F91" s="79">
        <f>E91/D91</f>
        <v>7.326144326144326</v>
      </c>
    </row>
    <row r="92" spans="1:6" ht="12.75">
      <c r="A92" s="245"/>
      <c r="B92" s="101" t="s">
        <v>19</v>
      </c>
      <c r="C92" s="63" t="s">
        <v>18</v>
      </c>
      <c r="D92" s="163"/>
      <c r="E92" s="59"/>
      <c r="F92" s="79"/>
    </row>
    <row r="93" spans="1:6" ht="37.5" customHeight="1">
      <c r="A93" s="245"/>
      <c r="B93" s="101" t="s">
        <v>28</v>
      </c>
      <c r="C93" s="63" t="s">
        <v>18</v>
      </c>
      <c r="D93" s="133">
        <v>8850</v>
      </c>
      <c r="E93" s="133">
        <f>'Приложение 2'!C103</f>
        <v>0</v>
      </c>
      <c r="F93" s="79"/>
    </row>
    <row r="94" spans="1:6" ht="12.75">
      <c r="A94" s="245"/>
      <c r="B94" s="101" t="s">
        <v>29</v>
      </c>
      <c r="C94" s="63" t="s">
        <v>18</v>
      </c>
      <c r="D94" s="163"/>
      <c r="E94" s="59"/>
      <c r="F94" s="79"/>
    </row>
    <row r="95" spans="1:6" ht="12.75">
      <c r="A95" s="245"/>
      <c r="B95" s="83" t="s">
        <v>24</v>
      </c>
      <c r="C95" s="63" t="s">
        <v>18</v>
      </c>
      <c r="D95" s="95">
        <v>94999</v>
      </c>
      <c r="E95" s="95">
        <v>37773</v>
      </c>
      <c r="F95" s="79">
        <f>E95/D95</f>
        <v>0.39761471173380775</v>
      </c>
    </row>
    <row r="96" spans="1:6" ht="12.75">
      <c r="A96" s="245"/>
      <c r="B96" s="83" t="s">
        <v>30</v>
      </c>
      <c r="C96" s="63" t="s">
        <v>18</v>
      </c>
      <c r="D96" s="163"/>
      <c r="E96" s="59"/>
      <c r="F96" s="79"/>
    </row>
    <row r="97" spans="1:6" ht="25.5">
      <c r="A97" s="245"/>
      <c r="B97" s="83" t="s">
        <v>31</v>
      </c>
      <c r="C97" s="63" t="s">
        <v>18</v>
      </c>
      <c r="D97" s="163"/>
      <c r="E97" s="59"/>
      <c r="F97" s="79"/>
    </row>
    <row r="98" spans="1:6" ht="25.5">
      <c r="A98" s="245"/>
      <c r="B98" s="83" t="s">
        <v>32</v>
      </c>
      <c r="C98" s="63" t="s">
        <v>18</v>
      </c>
      <c r="D98" s="163"/>
      <c r="E98" s="86"/>
      <c r="F98" s="73"/>
    </row>
    <row r="99" spans="1:6" ht="24" customHeight="1">
      <c r="A99" s="245" t="s">
        <v>53</v>
      </c>
      <c r="B99" s="67" t="s">
        <v>202</v>
      </c>
      <c r="C99" s="63" t="s">
        <v>18</v>
      </c>
      <c r="D99" s="95">
        <v>183827</v>
      </c>
      <c r="E99" s="133">
        <f>E101+E102+E103+E104+E105+E106</f>
        <v>280669</v>
      </c>
      <c r="F99" s="73">
        <f>E99/D99</f>
        <v>1.5268105338171216</v>
      </c>
    </row>
    <row r="100" spans="1:6" ht="12.75">
      <c r="A100" s="245"/>
      <c r="B100" s="247" t="s">
        <v>84</v>
      </c>
      <c r="C100" s="247"/>
      <c r="D100" s="267"/>
      <c r="E100" s="247"/>
      <c r="F100" s="248"/>
    </row>
    <row r="101" spans="1:6" ht="12.75">
      <c r="A101" s="245"/>
      <c r="B101" s="67" t="s">
        <v>155</v>
      </c>
      <c r="C101" s="63" t="s">
        <v>18</v>
      </c>
      <c r="D101" s="59">
        <v>89500</v>
      </c>
      <c r="E101" s="59">
        <v>36</v>
      </c>
      <c r="F101" s="73">
        <f aca="true" t="shared" si="1" ref="F101:F106">E101/D101</f>
        <v>0.0004022346368715084</v>
      </c>
    </row>
    <row r="102" spans="1:10" ht="12" customHeight="1">
      <c r="A102" s="245"/>
      <c r="B102" s="67" t="s">
        <v>156</v>
      </c>
      <c r="C102" s="63" t="s">
        <v>18</v>
      </c>
      <c r="D102" s="59">
        <v>24861</v>
      </c>
      <c r="E102" s="238">
        <v>17937</v>
      </c>
      <c r="F102" s="73">
        <f t="shared" si="1"/>
        <v>0.7214914926994087</v>
      </c>
      <c r="J102" s="38"/>
    </row>
    <row r="103" spans="1:6" ht="12" customHeight="1">
      <c r="A103" s="245"/>
      <c r="B103" s="67" t="s">
        <v>157</v>
      </c>
      <c r="C103" s="63" t="s">
        <v>18</v>
      </c>
      <c r="D103" s="59"/>
      <c r="E103" s="59">
        <v>0</v>
      </c>
      <c r="F103" s="73"/>
    </row>
    <row r="104" spans="1:6" ht="12" customHeight="1">
      <c r="A104" s="245"/>
      <c r="B104" s="67" t="s">
        <v>393</v>
      </c>
      <c r="C104" s="63" t="s">
        <v>18</v>
      </c>
      <c r="D104" s="59"/>
      <c r="E104" s="59">
        <v>0</v>
      </c>
      <c r="F104" s="73"/>
    </row>
    <row r="105" spans="1:6" ht="11.25" customHeight="1">
      <c r="A105" s="245"/>
      <c r="B105" s="67" t="s">
        <v>200</v>
      </c>
      <c r="C105" s="63" t="s">
        <v>18</v>
      </c>
      <c r="D105" s="59">
        <v>64545</v>
      </c>
      <c r="E105" s="59">
        <v>240596</v>
      </c>
      <c r="F105" s="73">
        <f t="shared" si="1"/>
        <v>3.727569912464172</v>
      </c>
    </row>
    <row r="106" spans="1:6" ht="12" customHeight="1">
      <c r="A106" s="245"/>
      <c r="B106" s="67" t="s">
        <v>158</v>
      </c>
      <c r="C106" s="63" t="s">
        <v>18</v>
      </c>
      <c r="D106" s="59">
        <v>4921</v>
      </c>
      <c r="E106" s="133">
        <f>E86-E101-E102-E103-E104-E105</f>
        <v>22100</v>
      </c>
      <c r="F106" s="73">
        <f t="shared" si="1"/>
        <v>4.49095712253607</v>
      </c>
    </row>
    <row r="107" spans="1:6" ht="12" customHeight="1">
      <c r="A107" s="97" t="s">
        <v>67</v>
      </c>
      <c r="B107" s="67" t="s">
        <v>154</v>
      </c>
      <c r="C107" s="63" t="s">
        <v>18</v>
      </c>
      <c r="D107" s="59"/>
      <c r="E107" s="59"/>
      <c r="F107" s="73"/>
    </row>
    <row r="108" spans="1:6" ht="15.75">
      <c r="A108" s="97" t="s">
        <v>152</v>
      </c>
      <c r="B108" s="62" t="s">
        <v>39</v>
      </c>
      <c r="C108" s="59" t="s">
        <v>284</v>
      </c>
      <c r="D108" s="86"/>
      <c r="E108" s="59"/>
      <c r="F108" s="73"/>
    </row>
    <row r="109" spans="1:6" ht="13.5" customHeight="1" thickBot="1">
      <c r="A109" s="120" t="s">
        <v>196</v>
      </c>
      <c r="B109" s="85" t="s">
        <v>40</v>
      </c>
      <c r="C109" s="86" t="s">
        <v>199</v>
      </c>
      <c r="D109" s="193">
        <v>19</v>
      </c>
      <c r="E109" s="86">
        <v>19</v>
      </c>
      <c r="F109" s="76">
        <f>E109/D109</f>
        <v>1</v>
      </c>
    </row>
    <row r="110" spans="1:6" ht="15.75" customHeight="1" thickBot="1">
      <c r="A110" s="268" t="s">
        <v>285</v>
      </c>
      <c r="B110" s="269"/>
      <c r="C110" s="269"/>
      <c r="D110" s="269"/>
      <c r="E110" s="269"/>
      <c r="F110" s="270"/>
    </row>
    <row r="111" spans="1:6" ht="32.25" customHeight="1">
      <c r="A111" s="271" t="s">
        <v>224</v>
      </c>
      <c r="B111" s="110" t="s">
        <v>213</v>
      </c>
      <c r="C111" s="65" t="s">
        <v>18</v>
      </c>
      <c r="D111" s="195">
        <v>429621</v>
      </c>
      <c r="E111" s="195">
        <v>447784</v>
      </c>
      <c r="F111" s="81">
        <f>E111/D111</f>
        <v>1.0422767974563627</v>
      </c>
    </row>
    <row r="112" spans="1:6" ht="12.75">
      <c r="A112" s="265"/>
      <c r="B112" s="273" t="s">
        <v>197</v>
      </c>
      <c r="C112" s="274"/>
      <c r="D112" s="274"/>
      <c r="E112" s="274"/>
      <c r="F112" s="275"/>
    </row>
    <row r="113" spans="1:6" ht="12.75">
      <c r="A113" s="265"/>
      <c r="B113" s="67" t="s">
        <v>20</v>
      </c>
      <c r="C113" s="63" t="s">
        <v>18</v>
      </c>
      <c r="D113" s="63" t="s">
        <v>248</v>
      </c>
      <c r="E113" s="63"/>
      <c r="F113" s="73"/>
    </row>
    <row r="114" spans="1:6" ht="12.75">
      <c r="A114" s="265"/>
      <c r="B114" s="67" t="s">
        <v>21</v>
      </c>
      <c r="C114" s="63" t="s">
        <v>18</v>
      </c>
      <c r="D114" s="63" t="s">
        <v>248</v>
      </c>
      <c r="E114" s="63"/>
      <c r="F114" s="73"/>
    </row>
    <row r="115" spans="1:6" ht="12.75">
      <c r="A115" s="272"/>
      <c r="B115" s="67" t="s">
        <v>19</v>
      </c>
      <c r="C115" s="63" t="s">
        <v>18</v>
      </c>
      <c r="D115" s="63" t="s">
        <v>248</v>
      </c>
      <c r="E115" s="63"/>
      <c r="F115" s="73"/>
    </row>
    <row r="116" spans="1:6" ht="12.75">
      <c r="A116" s="264" t="s">
        <v>225</v>
      </c>
      <c r="B116" s="261" t="s">
        <v>78</v>
      </c>
      <c r="C116" s="262"/>
      <c r="D116" s="262"/>
      <c r="E116" s="262"/>
      <c r="F116" s="263"/>
    </row>
    <row r="117" spans="1:6" ht="12.75">
      <c r="A117" s="265"/>
      <c r="B117" s="67" t="s">
        <v>215</v>
      </c>
      <c r="C117" s="63" t="s">
        <v>79</v>
      </c>
      <c r="D117" s="63"/>
      <c r="E117" s="59"/>
      <c r="F117" s="76"/>
    </row>
    <row r="118" spans="1:6" ht="12.75">
      <c r="A118" s="265"/>
      <c r="B118" s="67" t="s">
        <v>214</v>
      </c>
      <c r="C118" s="63" t="s">
        <v>79</v>
      </c>
      <c r="D118" s="63"/>
      <c r="E118" s="59"/>
      <c r="F118" s="73"/>
    </row>
    <row r="119" spans="1:6" ht="12.75" customHeight="1" thickBot="1">
      <c r="A119" s="266"/>
      <c r="B119" s="122" t="s">
        <v>237</v>
      </c>
      <c r="C119" s="114" t="s">
        <v>79</v>
      </c>
      <c r="D119" s="60"/>
      <c r="E119" s="60"/>
      <c r="F119" s="80"/>
    </row>
    <row r="120" spans="1:6" ht="16.5" thickBot="1">
      <c r="A120" s="254" t="s">
        <v>278</v>
      </c>
      <c r="B120" s="255"/>
      <c r="C120" s="255"/>
      <c r="D120" s="255"/>
      <c r="E120" s="255"/>
      <c r="F120" s="256"/>
    </row>
    <row r="121" spans="1:6" ht="15" customHeight="1">
      <c r="A121" s="257" t="s">
        <v>68</v>
      </c>
      <c r="B121" s="64" t="s">
        <v>222</v>
      </c>
      <c r="C121" s="65" t="s">
        <v>18</v>
      </c>
      <c r="D121" s="165">
        <f>D123+D131+D137</f>
        <v>71633.15946</v>
      </c>
      <c r="E121" s="219">
        <f>E123+E131+E137</f>
        <v>57320.97074999999</v>
      </c>
      <c r="F121" s="141">
        <f>E121/D121</f>
        <v>0.8002016270412875</v>
      </c>
    </row>
    <row r="122" spans="1:6" ht="12.75">
      <c r="A122" s="245"/>
      <c r="B122" s="247" t="s">
        <v>84</v>
      </c>
      <c r="C122" s="247"/>
      <c r="D122" s="247"/>
      <c r="E122" s="247"/>
      <c r="F122" s="248"/>
    </row>
    <row r="123" spans="1:6" ht="12.75">
      <c r="A123" s="245"/>
      <c r="B123" s="66" t="s">
        <v>206</v>
      </c>
      <c r="C123" s="63" t="s">
        <v>18</v>
      </c>
      <c r="D123" s="166">
        <v>20794.91</v>
      </c>
      <c r="E123" s="166">
        <f>SUM(E125:E130)</f>
        <v>23087.023979999998</v>
      </c>
      <c r="F123" s="70">
        <f aca="true" t="shared" si="2" ref="F123:F149">E123/D123</f>
        <v>1.1102247607707847</v>
      </c>
    </row>
    <row r="124" spans="1:6" ht="12.75">
      <c r="A124" s="245"/>
      <c r="B124" s="67" t="s">
        <v>84</v>
      </c>
      <c r="C124" s="63"/>
      <c r="D124" s="59"/>
      <c r="E124" s="59"/>
      <c r="F124" s="73"/>
    </row>
    <row r="125" spans="1:6" ht="12.75">
      <c r="A125" s="245"/>
      <c r="B125" s="67" t="s">
        <v>221</v>
      </c>
      <c r="C125" s="63" t="s">
        <v>18</v>
      </c>
      <c r="D125" s="167">
        <v>13389.17</v>
      </c>
      <c r="E125" s="167">
        <v>14293.65462</v>
      </c>
      <c r="F125" s="73">
        <f t="shared" si="2"/>
        <v>1.0675534495416819</v>
      </c>
    </row>
    <row r="126" spans="1:6" ht="24" customHeight="1">
      <c r="A126" s="245"/>
      <c r="B126" s="67" t="s">
        <v>251</v>
      </c>
      <c r="C126" s="63" t="s">
        <v>18</v>
      </c>
      <c r="D126" s="167">
        <v>1141.68</v>
      </c>
      <c r="E126" s="167">
        <v>1521.78259</v>
      </c>
      <c r="F126" s="73">
        <f>E126/D126</f>
        <v>1.332932686917525</v>
      </c>
    </row>
    <row r="127" spans="1:6" ht="12.75" customHeight="1">
      <c r="A127" s="245"/>
      <c r="B127" s="67" t="s">
        <v>324</v>
      </c>
      <c r="C127" s="63" t="s">
        <v>18</v>
      </c>
      <c r="D127" s="167">
        <v>105.13</v>
      </c>
      <c r="E127" s="167">
        <v>367.8671</v>
      </c>
      <c r="F127" s="73">
        <f>E127/D127</f>
        <v>3.4991638923237898</v>
      </c>
    </row>
    <row r="128" spans="1:6" ht="12.75">
      <c r="A128" s="245"/>
      <c r="B128" s="67" t="s">
        <v>22</v>
      </c>
      <c r="C128" s="63" t="s">
        <v>18</v>
      </c>
      <c r="D128" s="167">
        <v>6158.93</v>
      </c>
      <c r="E128" s="167">
        <v>6903.7196699999995</v>
      </c>
      <c r="F128" s="73">
        <f t="shared" si="2"/>
        <v>1.120928419384536</v>
      </c>
    </row>
    <row r="129" spans="1:6" ht="11.25" customHeight="1">
      <c r="A129" s="245"/>
      <c r="B129" s="67" t="s">
        <v>207</v>
      </c>
      <c r="C129" s="63" t="s">
        <v>18</v>
      </c>
      <c r="D129" s="167"/>
      <c r="E129" s="167"/>
      <c r="F129" s="73"/>
    </row>
    <row r="130" spans="1:6" ht="27" customHeight="1">
      <c r="A130" s="245"/>
      <c r="B130" s="67" t="s">
        <v>223</v>
      </c>
      <c r="C130" s="63" t="s">
        <v>18</v>
      </c>
      <c r="D130" s="167"/>
      <c r="E130" s="167"/>
      <c r="F130" s="73"/>
    </row>
    <row r="131" spans="1:6" ht="15" customHeight="1">
      <c r="A131" s="245"/>
      <c r="B131" s="66" t="s">
        <v>208</v>
      </c>
      <c r="C131" s="63" t="s">
        <v>18</v>
      </c>
      <c r="D131" s="166">
        <v>2513.81946</v>
      </c>
      <c r="E131" s="166">
        <f>E132+E133+E134+E135+E136</f>
        <v>6067.59683</v>
      </c>
      <c r="F131" s="70">
        <f t="shared" si="2"/>
        <v>2.4136963399909397</v>
      </c>
    </row>
    <row r="132" spans="1:6" ht="27" customHeight="1">
      <c r="A132" s="245"/>
      <c r="B132" s="67" t="s">
        <v>204</v>
      </c>
      <c r="C132" s="63" t="s">
        <v>18</v>
      </c>
      <c r="D132" s="167">
        <v>1099.68</v>
      </c>
      <c r="E132" s="167">
        <v>1339.85003</v>
      </c>
      <c r="F132" s="73">
        <f t="shared" si="2"/>
        <v>1.2183999254328532</v>
      </c>
    </row>
    <row r="133" spans="1:6" ht="27" customHeight="1">
      <c r="A133" s="245"/>
      <c r="B133" s="68" t="s">
        <v>88</v>
      </c>
      <c r="C133" s="63" t="s">
        <v>18</v>
      </c>
      <c r="D133" s="167">
        <v>69.94</v>
      </c>
      <c r="E133" s="167">
        <v>1.62</v>
      </c>
      <c r="F133" s="73">
        <v>0</v>
      </c>
    </row>
    <row r="134" spans="1:6" ht="18" customHeight="1">
      <c r="A134" s="245"/>
      <c r="B134" s="69" t="s">
        <v>69</v>
      </c>
      <c r="C134" s="63" t="s">
        <v>18</v>
      </c>
      <c r="D134" s="167">
        <v>1277.71</v>
      </c>
      <c r="E134" s="167">
        <v>4376.62644</v>
      </c>
      <c r="F134" s="73">
        <f t="shared" si="2"/>
        <v>3.425367602977201</v>
      </c>
    </row>
    <row r="135" spans="1:6" ht="15.75" customHeight="1">
      <c r="A135" s="245"/>
      <c r="B135" s="62" t="s">
        <v>210</v>
      </c>
      <c r="C135" s="63" t="s">
        <v>18</v>
      </c>
      <c r="D135" s="167">
        <v>32.38</v>
      </c>
      <c r="E135" s="167">
        <v>349.50036</v>
      </c>
      <c r="F135" s="73">
        <v>0</v>
      </c>
    </row>
    <row r="136" spans="1:6" ht="12.75">
      <c r="A136" s="245"/>
      <c r="B136" s="68" t="s">
        <v>70</v>
      </c>
      <c r="C136" s="63" t="s">
        <v>18</v>
      </c>
      <c r="D136" s="167">
        <v>34.10946</v>
      </c>
      <c r="E136" s="167">
        <v>0</v>
      </c>
      <c r="F136" s="73">
        <v>0</v>
      </c>
    </row>
    <row r="137" spans="1:6" ht="28.5" customHeight="1">
      <c r="A137" s="245"/>
      <c r="B137" s="92" t="s">
        <v>212</v>
      </c>
      <c r="C137" s="93" t="s">
        <v>18</v>
      </c>
      <c r="D137" s="166">
        <v>48324.43</v>
      </c>
      <c r="E137" s="166">
        <v>28166.349939999996</v>
      </c>
      <c r="F137" s="70">
        <f>E137/D137</f>
        <v>0.5828594344516841</v>
      </c>
    </row>
    <row r="138" spans="1:6" ht="16.5" customHeight="1">
      <c r="A138" s="245" t="s">
        <v>77</v>
      </c>
      <c r="B138" s="71" t="s">
        <v>94</v>
      </c>
      <c r="C138" s="63" t="s">
        <v>18</v>
      </c>
      <c r="D138" s="166">
        <v>70055.4</v>
      </c>
      <c r="E138" s="166">
        <f>SUM(E139:E152)</f>
        <v>53315.96987</v>
      </c>
      <c r="F138" s="70">
        <f>E138/D138</f>
        <v>0.7610543922381431</v>
      </c>
    </row>
    <row r="139" spans="1:6" ht="15" customHeight="1">
      <c r="A139" s="245"/>
      <c r="B139" s="67" t="s">
        <v>23</v>
      </c>
      <c r="C139" s="63" t="s">
        <v>18</v>
      </c>
      <c r="D139" s="167">
        <v>13847.24</v>
      </c>
      <c r="E139" s="167">
        <v>14629.58077</v>
      </c>
      <c r="F139" s="73">
        <f t="shared" si="2"/>
        <v>1.056497956993596</v>
      </c>
    </row>
    <row r="140" spans="1:6" ht="14.25" customHeight="1">
      <c r="A140" s="245"/>
      <c r="B140" s="72" t="s">
        <v>166</v>
      </c>
      <c r="C140" s="63" t="s">
        <v>18</v>
      </c>
      <c r="D140" s="167">
        <v>300.1</v>
      </c>
      <c r="E140" s="167">
        <v>297.4</v>
      </c>
      <c r="F140" s="73">
        <f t="shared" si="2"/>
        <v>0.9910029990003331</v>
      </c>
    </row>
    <row r="141" spans="1:6" ht="25.5" customHeight="1">
      <c r="A141" s="245"/>
      <c r="B141" s="68" t="s">
        <v>167</v>
      </c>
      <c r="C141" s="63" t="s">
        <v>18</v>
      </c>
      <c r="D141" s="167">
        <v>50</v>
      </c>
      <c r="E141" s="167">
        <v>77.29</v>
      </c>
      <c r="F141" s="73">
        <f t="shared" si="2"/>
        <v>1.5458</v>
      </c>
    </row>
    <row r="142" spans="1:6" ht="12" customHeight="1">
      <c r="A142" s="245"/>
      <c r="B142" s="72" t="s">
        <v>168</v>
      </c>
      <c r="C142" s="63" t="s">
        <v>18</v>
      </c>
      <c r="D142" s="167">
        <v>5183.15</v>
      </c>
      <c r="E142" s="167">
        <v>5906.81049</v>
      </c>
      <c r="F142" s="73">
        <f t="shared" si="2"/>
        <v>1.1396178945236006</v>
      </c>
    </row>
    <row r="143" spans="1:6" ht="12" customHeight="1">
      <c r="A143" s="245"/>
      <c r="B143" s="72" t="s">
        <v>169</v>
      </c>
      <c r="C143" s="63" t="s">
        <v>18</v>
      </c>
      <c r="D143" s="167">
        <v>8278.67</v>
      </c>
      <c r="E143" s="167">
        <v>12026.651860000002</v>
      </c>
      <c r="F143" s="73">
        <f t="shared" si="2"/>
        <v>1.45272753473686</v>
      </c>
    </row>
    <row r="144" spans="1:6" ht="12.75" customHeight="1" hidden="1">
      <c r="A144" s="245"/>
      <c r="B144" s="72" t="s">
        <v>205</v>
      </c>
      <c r="C144" s="63" t="s">
        <v>18</v>
      </c>
      <c r="D144" s="167"/>
      <c r="E144" s="167"/>
      <c r="F144" s="73"/>
    </row>
    <row r="145" spans="1:6" ht="13.5" customHeight="1">
      <c r="A145" s="245"/>
      <c r="B145" s="72" t="s">
        <v>170</v>
      </c>
      <c r="C145" s="63" t="s">
        <v>18</v>
      </c>
      <c r="D145" s="167">
        <v>542.19</v>
      </c>
      <c r="E145" s="167">
        <v>520.60675</v>
      </c>
      <c r="F145" s="73">
        <f t="shared" si="2"/>
        <v>0.9601924602076762</v>
      </c>
    </row>
    <row r="146" spans="1:6" ht="12.75" customHeight="1">
      <c r="A146" s="245"/>
      <c r="B146" s="74" t="s">
        <v>238</v>
      </c>
      <c r="C146" s="63" t="s">
        <v>18</v>
      </c>
      <c r="D146" s="167">
        <v>38550.95</v>
      </c>
      <c r="E146" s="167">
        <v>17311.75</v>
      </c>
      <c r="F146" s="73">
        <f t="shared" si="2"/>
        <v>0.4490615665761804</v>
      </c>
    </row>
    <row r="147" spans="1:6" ht="12.75" customHeight="1" hidden="1">
      <c r="A147" s="245"/>
      <c r="B147" s="68" t="s">
        <v>239</v>
      </c>
      <c r="C147" s="63" t="s">
        <v>18</v>
      </c>
      <c r="D147" s="167"/>
      <c r="E147" s="167"/>
      <c r="F147" s="73"/>
    </row>
    <row r="148" spans="1:6" ht="12.75" customHeight="1">
      <c r="A148" s="245"/>
      <c r="B148" s="68" t="s">
        <v>171</v>
      </c>
      <c r="C148" s="63" t="s">
        <v>18</v>
      </c>
      <c r="D148" s="167">
        <v>1367.82</v>
      </c>
      <c r="E148" s="167">
        <v>911.88</v>
      </c>
      <c r="F148" s="73">
        <f t="shared" si="2"/>
        <v>0.6666666666666667</v>
      </c>
    </row>
    <row r="149" spans="1:6" ht="12.75" customHeight="1">
      <c r="A149" s="245"/>
      <c r="B149" s="68" t="s">
        <v>240</v>
      </c>
      <c r="C149" s="63" t="s">
        <v>18</v>
      </c>
      <c r="D149" s="167">
        <v>1935.28</v>
      </c>
      <c r="E149" s="167">
        <v>1634</v>
      </c>
      <c r="F149" s="73">
        <f t="shared" si="2"/>
        <v>0.8443222686122939</v>
      </c>
    </row>
    <row r="150" spans="1:6" ht="13.5" customHeight="1" hidden="1">
      <c r="A150" s="245"/>
      <c r="B150" s="68" t="s">
        <v>244</v>
      </c>
      <c r="C150" s="63" t="s">
        <v>18</v>
      </c>
      <c r="D150" s="59"/>
      <c r="E150" s="223"/>
      <c r="F150" s="140"/>
    </row>
    <row r="151" spans="1:6" ht="13.5" customHeight="1" hidden="1">
      <c r="A151" s="245"/>
      <c r="B151" s="68" t="s">
        <v>241</v>
      </c>
      <c r="C151" s="63" t="s">
        <v>18</v>
      </c>
      <c r="D151" s="59"/>
      <c r="E151" s="223"/>
      <c r="F151" s="140"/>
    </row>
    <row r="152" spans="1:6" ht="26.25" customHeight="1" hidden="1">
      <c r="A152" s="245"/>
      <c r="B152" s="69" t="s">
        <v>242</v>
      </c>
      <c r="C152" s="63" t="s">
        <v>18</v>
      </c>
      <c r="D152" s="63"/>
      <c r="E152" s="224"/>
      <c r="F152" s="73"/>
    </row>
    <row r="153" spans="1:6" ht="26.25" customHeight="1">
      <c r="A153" s="97" t="s">
        <v>226</v>
      </c>
      <c r="B153" s="67" t="s">
        <v>96</v>
      </c>
      <c r="C153" s="63" t="s">
        <v>198</v>
      </c>
      <c r="D153" s="142">
        <v>11393.853898520756</v>
      </c>
      <c r="E153" s="142">
        <f>E121/E9*1000</f>
        <v>9220.037115972333</v>
      </c>
      <c r="F153" s="79">
        <f>E153/D153</f>
        <v>0.8092114571672149</v>
      </c>
    </row>
    <row r="154" spans="1:6" ht="27.75" customHeight="1" thickBot="1">
      <c r="A154" s="112" t="s">
        <v>227</v>
      </c>
      <c r="B154" s="122" t="s">
        <v>95</v>
      </c>
      <c r="C154" s="114" t="s">
        <v>198</v>
      </c>
      <c r="D154" s="143">
        <v>11142.898043581994</v>
      </c>
      <c r="E154" s="143">
        <f>E138/E9*1000</f>
        <v>8575.83559112112</v>
      </c>
      <c r="F154" s="80">
        <f>E154/D154</f>
        <v>0.769623446035259</v>
      </c>
    </row>
    <row r="155" spans="1:6" ht="31.5" customHeight="1" thickBot="1">
      <c r="A155" s="258" t="s">
        <v>249</v>
      </c>
      <c r="B155" s="259"/>
      <c r="C155" s="259"/>
      <c r="D155" s="259"/>
      <c r="E155" s="259"/>
      <c r="F155" s="260"/>
    </row>
    <row r="156" spans="1:6" ht="39" customHeight="1" thickBot="1">
      <c r="A156" s="121" t="s">
        <v>71</v>
      </c>
      <c r="B156" s="123" t="s">
        <v>252</v>
      </c>
      <c r="C156" s="124" t="s">
        <v>34</v>
      </c>
      <c r="D156" s="168">
        <v>16.522</v>
      </c>
      <c r="E156" s="168">
        <v>20.44</v>
      </c>
      <c r="F156" s="79">
        <f>E156/D156</f>
        <v>1.237138360973248</v>
      </c>
    </row>
    <row r="157" spans="1:6" ht="21" customHeight="1" thickBot="1">
      <c r="A157" s="249" t="s">
        <v>203</v>
      </c>
      <c r="B157" s="250"/>
      <c r="C157" s="250"/>
      <c r="D157" s="250"/>
      <c r="E157" s="250"/>
      <c r="F157" s="251"/>
    </row>
    <row r="158" spans="1:6" ht="25.5">
      <c r="A158" s="187" t="s">
        <v>72</v>
      </c>
      <c r="B158" s="188" t="s">
        <v>216</v>
      </c>
      <c r="C158" s="111" t="s">
        <v>35</v>
      </c>
      <c r="D158" s="216" t="s">
        <v>373</v>
      </c>
      <c r="E158" s="216" t="s">
        <v>415</v>
      </c>
      <c r="F158" s="81">
        <v>0.5</v>
      </c>
    </row>
    <row r="159" spans="1:6" ht="15.75" customHeight="1">
      <c r="A159" s="181"/>
      <c r="B159" s="126" t="s">
        <v>217</v>
      </c>
      <c r="C159" s="59" t="s">
        <v>35</v>
      </c>
      <c r="D159" s="194" t="s">
        <v>250</v>
      </c>
      <c r="E159" s="194" t="s">
        <v>250</v>
      </c>
      <c r="F159" s="73">
        <v>0</v>
      </c>
    </row>
    <row r="160" spans="1:6" ht="15" customHeight="1">
      <c r="A160" s="182" t="s">
        <v>228</v>
      </c>
      <c r="B160" s="126" t="s">
        <v>36</v>
      </c>
      <c r="C160" s="59" t="s">
        <v>37</v>
      </c>
      <c r="D160" s="59">
        <v>4</v>
      </c>
      <c r="E160" s="59">
        <v>4</v>
      </c>
      <c r="F160" s="73">
        <f>E160/D160</f>
        <v>1</v>
      </c>
    </row>
    <row r="161" spans="1:6" ht="16.5" customHeight="1">
      <c r="A161" s="182" t="s">
        <v>229</v>
      </c>
      <c r="B161" s="126" t="s">
        <v>38</v>
      </c>
      <c r="C161" s="59" t="s">
        <v>33</v>
      </c>
      <c r="D161" s="217">
        <v>0.2863050739621441</v>
      </c>
      <c r="E161" s="217">
        <f>11/E9*100</f>
        <v>0.17693421264275375</v>
      </c>
      <c r="F161" s="73">
        <f>E161/D161</f>
        <v>0.6179918860472182</v>
      </c>
    </row>
    <row r="162" spans="1:6" ht="25.5">
      <c r="A162" s="127" t="s">
        <v>230</v>
      </c>
      <c r="B162" s="128" t="s">
        <v>97</v>
      </c>
      <c r="C162" s="59" t="s">
        <v>33</v>
      </c>
      <c r="D162" s="225">
        <v>11.8</v>
      </c>
      <c r="E162" s="225">
        <v>22.4</v>
      </c>
      <c r="F162" s="73">
        <f>E162/D162</f>
        <v>1.8983050847457625</v>
      </c>
    </row>
    <row r="163" spans="1:6" ht="26.25" customHeight="1">
      <c r="A163" s="127" t="s">
        <v>231</v>
      </c>
      <c r="B163" s="128" t="s">
        <v>98</v>
      </c>
      <c r="C163" s="59" t="s">
        <v>33</v>
      </c>
      <c r="D163" s="226">
        <v>93</v>
      </c>
      <c r="E163" s="226">
        <v>96.6</v>
      </c>
      <c r="F163" s="73">
        <f>E163/D163</f>
        <v>1.0387096774193547</v>
      </c>
    </row>
    <row r="164" spans="1:6" ht="39.75" customHeight="1">
      <c r="A164" s="252" t="s">
        <v>232</v>
      </c>
      <c r="B164" s="129" t="s">
        <v>218</v>
      </c>
      <c r="C164" s="59" t="s">
        <v>33</v>
      </c>
      <c r="D164" s="226">
        <v>76.8</v>
      </c>
      <c r="E164" s="226">
        <v>79.3</v>
      </c>
      <c r="F164" s="73">
        <f>E164/D164</f>
        <v>1.0325520833333333</v>
      </c>
    </row>
    <row r="165" spans="1:6" ht="16.5" customHeight="1">
      <c r="A165" s="253"/>
      <c r="B165" s="246" t="s">
        <v>84</v>
      </c>
      <c r="C165" s="247"/>
      <c r="D165" s="247"/>
      <c r="E165" s="247"/>
      <c r="F165" s="248"/>
    </row>
    <row r="166" spans="1:6" ht="13.5" customHeight="1">
      <c r="A166" s="253"/>
      <c r="B166" s="129" t="s">
        <v>41</v>
      </c>
      <c r="C166" s="59" t="s">
        <v>33</v>
      </c>
      <c r="D166" s="59">
        <v>100</v>
      </c>
      <c r="E166" s="59">
        <v>100</v>
      </c>
      <c r="F166" s="73">
        <f>E166/D166</f>
        <v>1</v>
      </c>
    </row>
    <row r="167" spans="1:6" ht="12.75" customHeight="1">
      <c r="A167" s="253"/>
      <c r="B167" s="129" t="s">
        <v>42</v>
      </c>
      <c r="C167" s="59" t="s">
        <v>33</v>
      </c>
      <c r="D167" s="227">
        <v>89</v>
      </c>
      <c r="E167" s="227">
        <v>91.6</v>
      </c>
      <c r="F167" s="73">
        <f>E167/D167</f>
        <v>1.0292134831460673</v>
      </c>
    </row>
    <row r="168" spans="1:6" ht="12.75" customHeight="1">
      <c r="A168" s="253"/>
      <c r="B168" s="129" t="s">
        <v>402</v>
      </c>
      <c r="C168" s="59" t="s">
        <v>46</v>
      </c>
      <c r="D168" s="227">
        <v>74.3</v>
      </c>
      <c r="E168" s="227">
        <v>73.7</v>
      </c>
      <c r="F168" s="73">
        <f>E168/D168</f>
        <v>0.9919246298788695</v>
      </c>
    </row>
    <row r="169" spans="1:6" ht="12" customHeight="1">
      <c r="A169" s="253"/>
      <c r="B169" s="129" t="s">
        <v>43</v>
      </c>
      <c r="C169" s="59" t="s">
        <v>33</v>
      </c>
      <c r="D169" s="227">
        <v>64.8</v>
      </c>
      <c r="E169" s="227">
        <v>65.5</v>
      </c>
      <c r="F169" s="73">
        <f>E169/D169</f>
        <v>1.0108024691358024</v>
      </c>
    </row>
    <row r="170" spans="1:6" ht="11.25" customHeight="1">
      <c r="A170" s="253"/>
      <c r="B170" s="129" t="s">
        <v>44</v>
      </c>
      <c r="C170" s="59" t="s">
        <v>33</v>
      </c>
      <c r="D170" s="227">
        <v>57.4</v>
      </c>
      <c r="E170" s="227">
        <v>59.6</v>
      </c>
      <c r="F170" s="73">
        <f>E170/D170</f>
        <v>1.0383275261324043</v>
      </c>
    </row>
    <row r="171" spans="1:6" ht="15" customHeight="1">
      <c r="A171" s="182" t="s">
        <v>233</v>
      </c>
      <c r="B171" s="125" t="s">
        <v>99</v>
      </c>
      <c r="C171" s="100" t="s">
        <v>3</v>
      </c>
      <c r="D171" s="194">
        <v>0</v>
      </c>
      <c r="E171" s="194" t="s">
        <v>250</v>
      </c>
      <c r="F171" s="73"/>
    </row>
    <row r="172" spans="1:6" ht="27.75" customHeight="1">
      <c r="A172" s="182" t="s">
        <v>234</v>
      </c>
      <c r="B172" s="129" t="s">
        <v>100</v>
      </c>
      <c r="C172" s="59" t="s">
        <v>3</v>
      </c>
      <c r="D172" s="59">
        <v>0</v>
      </c>
      <c r="E172" s="59">
        <v>0</v>
      </c>
      <c r="F172" s="73"/>
    </row>
    <row r="173" spans="1:6" ht="27.75" customHeight="1">
      <c r="A173" s="182" t="s">
        <v>235</v>
      </c>
      <c r="B173" s="129" t="s">
        <v>101</v>
      </c>
      <c r="C173" s="59" t="s">
        <v>34</v>
      </c>
      <c r="D173" s="59">
        <v>0</v>
      </c>
      <c r="E173" s="59">
        <v>0</v>
      </c>
      <c r="F173" s="73"/>
    </row>
    <row r="174" spans="1:6" ht="27" customHeight="1" thickBot="1">
      <c r="A174" s="183" t="s">
        <v>253</v>
      </c>
      <c r="B174" s="184" t="s">
        <v>254</v>
      </c>
      <c r="C174" s="60" t="s">
        <v>34</v>
      </c>
      <c r="D174" s="59">
        <v>0</v>
      </c>
      <c r="E174" s="60">
        <v>0</v>
      </c>
      <c r="F174" s="80"/>
    </row>
    <row r="175" spans="1:6" ht="24" customHeight="1">
      <c r="A175" s="130"/>
      <c r="B175" s="77"/>
      <c r="C175" s="131"/>
      <c r="D175" s="131"/>
      <c r="E175" s="131"/>
      <c r="F175" s="131"/>
    </row>
    <row r="176" spans="1:6" ht="12.75">
      <c r="A176" s="130"/>
      <c r="B176" s="77"/>
      <c r="C176" s="131"/>
      <c r="D176" s="131"/>
      <c r="E176" s="131"/>
      <c r="F176" s="131"/>
    </row>
    <row r="177" ht="12.75">
      <c r="A177" s="39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1:F81"/>
    <mergeCell ref="A85:F85"/>
    <mergeCell ref="A86:A98"/>
    <mergeCell ref="A70:A73"/>
    <mergeCell ref="B71:F71"/>
    <mergeCell ref="A69:F69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138:A152"/>
    <mergeCell ref="B165:F165"/>
    <mergeCell ref="A157:F157"/>
    <mergeCell ref="A164:A170"/>
    <mergeCell ref="A120:F120"/>
    <mergeCell ref="A121:A137"/>
    <mergeCell ref="B122:F122"/>
    <mergeCell ref="A155:F155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zoomScale="90" zoomScaleNormal="80" zoomScaleSheetLayoutView="90" zoomScalePageLayoutView="0" workbookViewId="0" topLeftCell="A1">
      <selection activeCell="A7" sqref="A7:F79"/>
    </sheetView>
  </sheetViews>
  <sheetFormatPr defaultColWidth="40.75390625" defaultRowHeight="102" customHeight="1" outlineLevelRow="2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11.75390625" style="87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34" t="s">
        <v>138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88"/>
    </row>
    <row r="3" spans="2:5" ht="24.75" customHeight="1">
      <c r="B3" s="41" t="s">
        <v>290</v>
      </c>
      <c r="C3" s="42"/>
      <c r="D3" s="42"/>
      <c r="E3" s="89"/>
    </row>
    <row r="4" spans="1:6" ht="26.25" customHeight="1">
      <c r="A4" s="339" t="s">
        <v>245</v>
      </c>
      <c r="B4" s="339"/>
      <c r="C4" s="339"/>
      <c r="D4" s="339"/>
      <c r="E4" s="339"/>
      <c r="F4" s="339"/>
    </row>
    <row r="5" spans="2:5" ht="15.75" customHeight="1">
      <c r="B5" s="340" t="s">
        <v>417</v>
      </c>
      <c r="C5" s="340"/>
      <c r="D5" s="340"/>
      <c r="E5" s="90"/>
    </row>
    <row r="6" ht="18.75" customHeight="1" thickBot="1"/>
    <row r="7" spans="1:6" ht="21.75" customHeight="1">
      <c r="A7" s="341" t="s">
        <v>291</v>
      </c>
      <c r="B7" s="342"/>
      <c r="C7" s="345" t="s">
        <v>292</v>
      </c>
      <c r="D7" s="346"/>
      <c r="E7" s="357" t="s">
        <v>372</v>
      </c>
      <c r="F7" s="347" t="s">
        <v>187</v>
      </c>
    </row>
    <row r="8" spans="1:6" ht="49.5" customHeight="1">
      <c r="A8" s="343"/>
      <c r="B8" s="344"/>
      <c r="C8" s="43" t="s">
        <v>380</v>
      </c>
      <c r="D8" s="44" t="s">
        <v>418</v>
      </c>
      <c r="E8" s="358"/>
      <c r="F8" s="348"/>
    </row>
    <row r="9" spans="1:6" ht="27.75" customHeight="1" thickBot="1">
      <c r="A9" s="355" t="s">
        <v>293</v>
      </c>
      <c r="B9" s="353" t="s">
        <v>294</v>
      </c>
      <c r="C9" s="353" t="s">
        <v>295</v>
      </c>
      <c r="D9" s="359" t="s">
        <v>296</v>
      </c>
      <c r="E9" s="358"/>
      <c r="F9" s="348"/>
    </row>
    <row r="10" spans="1:6" ht="102" customHeight="1" hidden="1" thickBot="1">
      <c r="A10" s="356"/>
      <c r="B10" s="354"/>
      <c r="C10" s="354"/>
      <c r="D10" s="360"/>
      <c r="E10" s="91"/>
      <c r="F10" s="349"/>
    </row>
    <row r="11" spans="1:6" ht="34.5" customHeight="1" thickBot="1">
      <c r="A11" s="361" t="s">
        <v>401</v>
      </c>
      <c r="B11" s="362"/>
      <c r="C11" s="362"/>
      <c r="D11" s="362"/>
      <c r="E11" s="362"/>
      <c r="F11" s="363"/>
    </row>
    <row r="12" spans="1:6" ht="58.5" customHeight="1">
      <c r="A12" s="322" t="s">
        <v>394</v>
      </c>
      <c r="B12" s="350" t="s">
        <v>268</v>
      </c>
      <c r="C12" s="210">
        <f>SUM(C13:C17)</f>
        <v>417</v>
      </c>
      <c r="D12" s="212">
        <f>SUM(D13:D17)</f>
        <v>207</v>
      </c>
      <c r="E12" s="234">
        <f aca="true" t="shared" si="0" ref="E12:E17">D12/C12</f>
        <v>0.49640287769784175</v>
      </c>
      <c r="F12" s="232" t="s">
        <v>277</v>
      </c>
    </row>
    <row r="13" spans="1:6" ht="35.25" customHeight="1" outlineLevel="1">
      <c r="A13" s="323"/>
      <c r="B13" s="351"/>
      <c r="C13" s="208">
        <v>20</v>
      </c>
      <c r="D13" s="206">
        <v>20</v>
      </c>
      <c r="E13" s="235">
        <f t="shared" si="0"/>
        <v>1</v>
      </c>
      <c r="F13" s="230" t="s">
        <v>363</v>
      </c>
    </row>
    <row r="14" spans="1:6" ht="39" customHeight="1" outlineLevel="1">
      <c r="A14" s="323"/>
      <c r="B14" s="351"/>
      <c r="C14" s="209">
        <v>48</v>
      </c>
      <c r="D14" s="206">
        <v>48</v>
      </c>
      <c r="E14" s="235">
        <f t="shared" si="0"/>
        <v>1</v>
      </c>
      <c r="F14" s="230" t="s">
        <v>364</v>
      </c>
    </row>
    <row r="15" spans="1:6" ht="31.5" customHeight="1" outlineLevel="1">
      <c r="A15" s="323"/>
      <c r="B15" s="351"/>
      <c r="C15" s="208">
        <v>9</v>
      </c>
      <c r="D15" s="206">
        <v>9</v>
      </c>
      <c r="E15" s="235">
        <f t="shared" si="0"/>
        <v>1</v>
      </c>
      <c r="F15" s="231" t="s">
        <v>275</v>
      </c>
    </row>
    <row r="16" spans="1:6" ht="36" customHeight="1" outlineLevel="1">
      <c r="A16" s="323"/>
      <c r="B16" s="351"/>
      <c r="C16" s="208">
        <v>340</v>
      </c>
      <c r="D16" s="206">
        <v>130</v>
      </c>
      <c r="E16" s="235">
        <f t="shared" si="0"/>
        <v>0.38235294117647056</v>
      </c>
      <c r="F16" s="231" t="s">
        <v>343</v>
      </c>
    </row>
    <row r="17" spans="1:6" ht="31.5" customHeight="1" outlineLevel="1" thickBot="1">
      <c r="A17" s="324"/>
      <c r="B17" s="352"/>
      <c r="C17" s="211">
        <v>0</v>
      </c>
      <c r="D17" s="211">
        <v>0</v>
      </c>
      <c r="E17" s="236" t="e">
        <f t="shared" si="0"/>
        <v>#DIV/0!</v>
      </c>
      <c r="F17" s="233" t="s">
        <v>297</v>
      </c>
    </row>
    <row r="18" spans="1:6" ht="87" customHeight="1">
      <c r="A18" s="322" t="s">
        <v>395</v>
      </c>
      <c r="B18" s="325" t="s">
        <v>269</v>
      </c>
      <c r="C18" s="150">
        <f>SUM(C19:C23)</f>
        <v>77.29</v>
      </c>
      <c r="D18" s="150">
        <f>SUM(D19:D23)</f>
        <v>77.29</v>
      </c>
      <c r="E18" s="146">
        <f aca="true" t="shared" si="1" ref="E18:E68">D18/C18</f>
        <v>1</v>
      </c>
      <c r="F18" s="46" t="s">
        <v>270</v>
      </c>
    </row>
    <row r="19" spans="1:6" ht="22.5" customHeight="1" outlineLevel="1">
      <c r="A19" s="323"/>
      <c r="B19" s="326"/>
      <c r="C19" s="153">
        <v>0</v>
      </c>
      <c r="D19" s="151">
        <v>0</v>
      </c>
      <c r="E19" s="185" t="e">
        <f t="shared" si="1"/>
        <v>#DIV/0!</v>
      </c>
      <c r="F19" s="172" t="s">
        <v>255</v>
      </c>
    </row>
    <row r="20" spans="1:6" ht="41.25" customHeight="1" outlineLevel="1">
      <c r="A20" s="323"/>
      <c r="B20" s="326"/>
      <c r="C20" s="153">
        <v>0</v>
      </c>
      <c r="D20" s="151">
        <v>0</v>
      </c>
      <c r="E20" s="185" t="e">
        <f t="shared" si="1"/>
        <v>#DIV/0!</v>
      </c>
      <c r="F20" s="172" t="s">
        <v>256</v>
      </c>
    </row>
    <row r="21" spans="1:6" ht="25.5" customHeight="1" outlineLevel="1">
      <c r="A21" s="323"/>
      <c r="B21" s="326"/>
      <c r="C21" s="170">
        <v>67.29</v>
      </c>
      <c r="D21" s="171">
        <v>67.29</v>
      </c>
      <c r="E21" s="185">
        <f t="shared" si="1"/>
        <v>1</v>
      </c>
      <c r="F21" s="173" t="s">
        <v>365</v>
      </c>
    </row>
    <row r="22" spans="1:6" ht="30.75" customHeight="1" outlineLevel="1">
      <c r="A22" s="323"/>
      <c r="B22" s="326"/>
      <c r="C22" s="153">
        <v>10</v>
      </c>
      <c r="D22" s="153">
        <v>10</v>
      </c>
      <c r="E22" s="185">
        <f t="shared" si="1"/>
        <v>1</v>
      </c>
      <c r="F22" s="172" t="s">
        <v>257</v>
      </c>
    </row>
    <row r="23" spans="1:6" ht="27.75" customHeight="1" outlineLevel="1" thickBot="1">
      <c r="A23" s="324"/>
      <c r="B23" s="327"/>
      <c r="C23" s="174">
        <v>0</v>
      </c>
      <c r="D23" s="175">
        <v>0</v>
      </c>
      <c r="E23" s="186" t="e">
        <f t="shared" si="1"/>
        <v>#DIV/0!</v>
      </c>
      <c r="F23" s="176" t="s">
        <v>366</v>
      </c>
    </row>
    <row r="24" spans="1:8" ht="169.5" customHeight="1">
      <c r="A24" s="322" t="s">
        <v>396</v>
      </c>
      <c r="B24" s="325" t="s">
        <v>271</v>
      </c>
      <c r="C24" s="152">
        <f>SUM(C25:C44)</f>
        <v>17559.38343</v>
      </c>
      <c r="D24" s="152">
        <f>SUM(D25:D44)</f>
        <v>17095.970529999995</v>
      </c>
      <c r="E24" s="146">
        <f t="shared" si="1"/>
        <v>0.9736088170836186</v>
      </c>
      <c r="F24" s="46" t="s">
        <v>272</v>
      </c>
      <c r="G24" s="61"/>
      <c r="H24" s="61"/>
    </row>
    <row r="25" spans="1:6" ht="42" customHeight="1" outlineLevel="1">
      <c r="A25" s="323"/>
      <c r="B25" s="326"/>
      <c r="C25" s="135">
        <v>958.474</v>
      </c>
      <c r="D25" s="153">
        <v>955.80207</v>
      </c>
      <c r="E25" s="185">
        <f t="shared" si="1"/>
        <v>0.9972123083150924</v>
      </c>
      <c r="F25" s="172" t="s">
        <v>262</v>
      </c>
    </row>
    <row r="26" spans="1:6" ht="42" customHeight="1" outlineLevel="1">
      <c r="A26" s="323"/>
      <c r="B26" s="326"/>
      <c r="C26" s="135">
        <v>192.126</v>
      </c>
      <c r="D26" s="206">
        <v>192.126</v>
      </c>
      <c r="E26" s="185">
        <f t="shared" si="1"/>
        <v>1</v>
      </c>
      <c r="F26" s="172" t="s">
        <v>266</v>
      </c>
    </row>
    <row r="27" spans="1:6" ht="34.5" customHeight="1" outlineLevel="1">
      <c r="A27" s="323"/>
      <c r="B27" s="326"/>
      <c r="C27" s="135">
        <v>1321.8283800000002</v>
      </c>
      <c r="D27" s="206">
        <v>1321.8108</v>
      </c>
      <c r="E27" s="185">
        <f t="shared" si="1"/>
        <v>0.9999867002401627</v>
      </c>
      <c r="F27" s="172" t="s">
        <v>267</v>
      </c>
    </row>
    <row r="28" spans="1:6" ht="39" customHeight="1" outlineLevel="1">
      <c r="A28" s="323"/>
      <c r="B28" s="326"/>
      <c r="C28" s="135">
        <v>1080.89544</v>
      </c>
      <c r="D28" s="206">
        <v>1080.89544</v>
      </c>
      <c r="E28" s="185">
        <f t="shared" si="1"/>
        <v>1</v>
      </c>
      <c r="F28" s="172" t="s">
        <v>381</v>
      </c>
    </row>
    <row r="29" spans="1:6" ht="39.75" customHeight="1" hidden="1" outlineLevel="2">
      <c r="A29" s="323"/>
      <c r="B29" s="326"/>
      <c r="C29" s="135"/>
      <c r="D29" s="206"/>
      <c r="E29" s="185" t="e">
        <f t="shared" si="1"/>
        <v>#DIV/0!</v>
      </c>
      <c r="F29" s="172" t="s">
        <v>382</v>
      </c>
    </row>
    <row r="30" spans="1:6" ht="40.5" customHeight="1" outlineLevel="1" collapsed="1">
      <c r="A30" s="323"/>
      <c r="B30" s="326"/>
      <c r="C30" s="135">
        <v>598</v>
      </c>
      <c r="D30" s="206">
        <v>598</v>
      </c>
      <c r="E30" s="185">
        <f t="shared" si="1"/>
        <v>1</v>
      </c>
      <c r="F30" s="172" t="s">
        <v>344</v>
      </c>
    </row>
    <row r="31" spans="1:6" ht="41.25" customHeight="1" outlineLevel="1">
      <c r="A31" s="323"/>
      <c r="B31" s="326"/>
      <c r="C31" s="135">
        <v>1571.17618</v>
      </c>
      <c r="D31" s="189">
        <v>1571.17618</v>
      </c>
      <c r="E31" s="185">
        <f t="shared" si="1"/>
        <v>1</v>
      </c>
      <c r="F31" s="172" t="s">
        <v>367</v>
      </c>
    </row>
    <row r="32" spans="1:6" ht="39.75" customHeight="1" outlineLevel="1">
      <c r="A32" s="323"/>
      <c r="B32" s="326"/>
      <c r="C32" s="135">
        <v>118.78</v>
      </c>
      <c r="D32" s="134">
        <v>103.65828</v>
      </c>
      <c r="E32" s="185">
        <f t="shared" si="1"/>
        <v>0.8726913621821856</v>
      </c>
      <c r="F32" s="172" t="s">
        <v>259</v>
      </c>
    </row>
    <row r="33" spans="1:6" ht="24" customHeight="1" outlineLevel="1" collapsed="1">
      <c r="A33" s="323"/>
      <c r="B33" s="326"/>
      <c r="C33" s="135">
        <v>8.32</v>
      </c>
      <c r="D33" s="134">
        <v>8.32</v>
      </c>
      <c r="E33" s="185">
        <f t="shared" si="1"/>
        <v>1</v>
      </c>
      <c r="F33" s="172" t="s">
        <v>383</v>
      </c>
    </row>
    <row r="34" spans="1:6" ht="24" customHeight="1" outlineLevel="1">
      <c r="A34" s="323"/>
      <c r="B34" s="326"/>
      <c r="C34" s="135">
        <v>1132.5</v>
      </c>
      <c r="D34" s="134">
        <v>1132.49152</v>
      </c>
      <c r="E34" s="185">
        <f t="shared" si="1"/>
        <v>0.9999925121412804</v>
      </c>
      <c r="F34" s="172" t="s">
        <v>258</v>
      </c>
    </row>
    <row r="35" spans="1:6" ht="24" customHeight="1" outlineLevel="1">
      <c r="A35" s="323"/>
      <c r="B35" s="326"/>
      <c r="C35" s="135">
        <v>168.79</v>
      </c>
      <c r="D35" s="134">
        <v>165.69466</v>
      </c>
      <c r="E35" s="185">
        <f t="shared" si="1"/>
        <v>0.9816615913265004</v>
      </c>
      <c r="F35" s="172" t="s">
        <v>260</v>
      </c>
    </row>
    <row r="36" spans="1:6" ht="24" customHeight="1" outlineLevel="1">
      <c r="A36" s="323"/>
      <c r="B36" s="326"/>
      <c r="C36" s="135">
        <v>2351</v>
      </c>
      <c r="D36" s="134">
        <v>2172.16408</v>
      </c>
      <c r="E36" s="185">
        <f t="shared" si="1"/>
        <v>0.9239319778817524</v>
      </c>
      <c r="F36" s="172" t="s">
        <v>261</v>
      </c>
    </row>
    <row r="37" spans="1:6" ht="31.5" customHeight="1" outlineLevel="1">
      <c r="A37" s="323"/>
      <c r="B37" s="326"/>
      <c r="C37" s="135">
        <v>147.434</v>
      </c>
      <c r="D37" s="135">
        <v>147.434</v>
      </c>
      <c r="E37" s="185">
        <f t="shared" si="1"/>
        <v>1</v>
      </c>
      <c r="F37" s="172" t="s">
        <v>263</v>
      </c>
    </row>
    <row r="38" spans="1:6" ht="31.5" customHeight="1" outlineLevel="1">
      <c r="A38" s="323"/>
      <c r="B38" s="326"/>
      <c r="C38" s="134">
        <v>135.1</v>
      </c>
      <c r="D38" s="134">
        <v>94.50180999999999</v>
      </c>
      <c r="E38" s="185">
        <f t="shared" si="1"/>
        <v>0.6994952627683197</v>
      </c>
      <c r="F38" s="172" t="s">
        <v>264</v>
      </c>
    </row>
    <row r="39" spans="1:6" ht="31.5" customHeight="1" outlineLevel="1">
      <c r="A39" s="323"/>
      <c r="B39" s="326"/>
      <c r="C39" s="134">
        <v>5333.43618</v>
      </c>
      <c r="D39" s="153">
        <v>5112.00248</v>
      </c>
      <c r="E39" s="185">
        <f t="shared" si="1"/>
        <v>0.9584819818730821</v>
      </c>
      <c r="F39" s="172" t="s">
        <v>265</v>
      </c>
    </row>
    <row r="40" spans="1:6" ht="31.5" customHeight="1" outlineLevel="1">
      <c r="A40" s="323"/>
      <c r="B40" s="326"/>
      <c r="C40" s="161">
        <v>287.7</v>
      </c>
      <c r="D40" s="170">
        <v>287.64</v>
      </c>
      <c r="E40" s="185">
        <f t="shared" si="1"/>
        <v>0.9997914494264859</v>
      </c>
      <c r="F40" s="172" t="s">
        <v>345</v>
      </c>
    </row>
    <row r="41" spans="1:6" ht="41.25" customHeight="1" outlineLevel="1">
      <c r="A41" s="323"/>
      <c r="B41" s="326"/>
      <c r="C41" s="134">
        <v>556</v>
      </c>
      <c r="D41" s="153">
        <v>554.4299599999999</v>
      </c>
      <c r="E41" s="185">
        <f t="shared" si="1"/>
        <v>0.9971761870503596</v>
      </c>
      <c r="F41" s="207" t="s">
        <v>368</v>
      </c>
    </row>
    <row r="42" spans="1:6" ht="31.5" customHeight="1" outlineLevel="1">
      <c r="A42" s="323"/>
      <c r="B42" s="326"/>
      <c r="C42" s="134">
        <v>598</v>
      </c>
      <c r="D42" s="153">
        <v>598</v>
      </c>
      <c r="E42" s="185">
        <f t="shared" si="1"/>
        <v>1</v>
      </c>
      <c r="F42" s="172" t="s">
        <v>384</v>
      </c>
    </row>
    <row r="43" spans="1:6" ht="37.5" customHeight="1" outlineLevel="1">
      <c r="A43" s="323"/>
      <c r="B43" s="326"/>
      <c r="C43" s="134">
        <v>400.70184</v>
      </c>
      <c r="D43" s="153">
        <v>400.70184</v>
      </c>
      <c r="E43" s="185">
        <f t="shared" si="1"/>
        <v>1</v>
      </c>
      <c r="F43" s="172" t="s">
        <v>346</v>
      </c>
    </row>
    <row r="44" spans="1:6" ht="37.5" customHeight="1" outlineLevel="1" thickBot="1">
      <c r="A44" s="324"/>
      <c r="B44" s="327"/>
      <c r="C44" s="220">
        <v>599.1214100000001</v>
      </c>
      <c r="D44" s="174">
        <v>599.1214100000001</v>
      </c>
      <c r="E44" s="185">
        <f t="shared" si="1"/>
        <v>1</v>
      </c>
      <c r="F44" s="240" t="s">
        <v>403</v>
      </c>
    </row>
    <row r="45" spans="1:6" ht="93.75" customHeight="1" outlineLevel="1">
      <c r="A45" s="323" t="s">
        <v>397</v>
      </c>
      <c r="B45" s="326" t="s">
        <v>350</v>
      </c>
      <c r="C45" s="204">
        <f>SUM(C46:C57)</f>
        <v>17311.79</v>
      </c>
      <c r="D45" s="204">
        <f>SUM(D46:D57)</f>
        <v>17311.75</v>
      </c>
      <c r="E45" s="205">
        <f>D45/C45</f>
        <v>0.9999976894359277</v>
      </c>
      <c r="F45" s="241" t="s">
        <v>357</v>
      </c>
    </row>
    <row r="46" spans="1:6" ht="33" customHeight="1" outlineLevel="1">
      <c r="A46" s="323"/>
      <c r="B46" s="326"/>
      <c r="C46" s="145">
        <v>11930.432</v>
      </c>
      <c r="D46" s="145">
        <v>11930.432</v>
      </c>
      <c r="E46" s="185">
        <f t="shared" si="1"/>
        <v>1</v>
      </c>
      <c r="F46" s="172" t="s">
        <v>351</v>
      </c>
    </row>
    <row r="47" spans="1:6" ht="33" customHeight="1" outlineLevel="1">
      <c r="A47" s="323"/>
      <c r="B47" s="326"/>
      <c r="C47" s="145">
        <v>0</v>
      </c>
      <c r="D47" s="145">
        <v>0</v>
      </c>
      <c r="E47" s="185"/>
      <c r="F47" s="172" t="s">
        <v>352</v>
      </c>
    </row>
    <row r="48" spans="1:6" ht="33" customHeight="1" outlineLevel="1">
      <c r="A48" s="323"/>
      <c r="B48" s="326"/>
      <c r="C48" s="145">
        <v>700.958</v>
      </c>
      <c r="D48" s="145">
        <v>700.958</v>
      </c>
      <c r="E48" s="185">
        <f t="shared" si="1"/>
        <v>1</v>
      </c>
      <c r="F48" s="172" t="s">
        <v>353</v>
      </c>
    </row>
    <row r="49" spans="1:6" ht="33" customHeight="1" outlineLevel="1">
      <c r="A49" s="323"/>
      <c r="B49" s="326"/>
      <c r="C49" s="145">
        <v>0</v>
      </c>
      <c r="D49" s="145">
        <v>0</v>
      </c>
      <c r="E49" s="185"/>
      <c r="F49" s="172" t="s">
        <v>354</v>
      </c>
    </row>
    <row r="50" spans="1:6" ht="24" customHeight="1" outlineLevel="1">
      <c r="A50" s="323"/>
      <c r="B50" s="326"/>
      <c r="C50" s="145">
        <v>178.8</v>
      </c>
      <c r="D50" s="145">
        <v>178.76</v>
      </c>
      <c r="E50" s="185">
        <f t="shared" si="1"/>
        <v>0.9997762863534675</v>
      </c>
      <c r="F50" s="172" t="s">
        <v>355</v>
      </c>
    </row>
    <row r="51" spans="1:6" ht="24" customHeight="1" outlineLevel="1">
      <c r="A51" s="323"/>
      <c r="B51" s="326"/>
      <c r="C51" s="145">
        <v>0</v>
      </c>
      <c r="D51" s="145">
        <v>0</v>
      </c>
      <c r="E51" s="185" t="e">
        <f t="shared" si="1"/>
        <v>#DIV/0!</v>
      </c>
      <c r="F51" s="172" t="s">
        <v>375</v>
      </c>
    </row>
    <row r="52" spans="1:6" ht="34.5" customHeight="1" outlineLevel="1">
      <c r="A52" s="323"/>
      <c r="B52" s="326"/>
      <c r="C52" s="145">
        <v>0</v>
      </c>
      <c r="D52" s="145">
        <v>0</v>
      </c>
      <c r="E52" s="185"/>
      <c r="F52" s="242" t="s">
        <v>385</v>
      </c>
    </row>
    <row r="53" spans="1:6" ht="24" customHeight="1" outlineLevel="1">
      <c r="A53" s="323"/>
      <c r="B53" s="326"/>
      <c r="C53" s="145">
        <v>0</v>
      </c>
      <c r="D53" s="145">
        <v>0</v>
      </c>
      <c r="E53" s="185" t="e">
        <f t="shared" si="1"/>
        <v>#DIV/0!</v>
      </c>
      <c r="F53" s="172" t="s">
        <v>356</v>
      </c>
    </row>
    <row r="54" spans="1:6" ht="33" customHeight="1" outlineLevel="1">
      <c r="A54" s="323"/>
      <c r="B54" s="326"/>
      <c r="C54" s="145">
        <v>4001.99</v>
      </c>
      <c r="D54" s="145">
        <v>4001.99</v>
      </c>
      <c r="E54" s="185">
        <f t="shared" si="1"/>
        <v>1</v>
      </c>
      <c r="F54" s="243" t="s">
        <v>386</v>
      </c>
    </row>
    <row r="55" spans="1:6" ht="33" customHeight="1" outlineLevel="1">
      <c r="A55" s="323"/>
      <c r="B55" s="326"/>
      <c r="C55" s="145">
        <v>0</v>
      </c>
      <c r="D55" s="145">
        <v>0</v>
      </c>
      <c r="E55" s="185"/>
      <c r="F55" s="243" t="s">
        <v>387</v>
      </c>
    </row>
    <row r="56" spans="1:6" ht="42" customHeight="1" outlineLevel="1">
      <c r="A56" s="323"/>
      <c r="B56" s="326"/>
      <c r="C56" s="145">
        <v>499.61</v>
      </c>
      <c r="D56" s="145">
        <v>499.61</v>
      </c>
      <c r="E56" s="185">
        <f t="shared" si="1"/>
        <v>1</v>
      </c>
      <c r="F56" s="172" t="s">
        <v>388</v>
      </c>
    </row>
    <row r="57" spans="1:6" ht="39.75" customHeight="1" outlineLevel="1" thickBot="1">
      <c r="A57" s="323"/>
      <c r="B57" s="326"/>
      <c r="C57" s="178">
        <v>0</v>
      </c>
      <c r="D57" s="178">
        <v>0</v>
      </c>
      <c r="E57" s="185"/>
      <c r="F57" s="172" t="s">
        <v>389</v>
      </c>
    </row>
    <row r="58" spans="1:6" ht="114.75" customHeight="1">
      <c r="A58" s="322" t="s">
        <v>398</v>
      </c>
      <c r="B58" s="328" t="s">
        <v>298</v>
      </c>
      <c r="C58" s="150">
        <f>SUM(C59:C68)</f>
        <v>2120.30675</v>
      </c>
      <c r="D58" s="150">
        <f>SUM(D59:D68)</f>
        <v>2120.30675</v>
      </c>
      <c r="E58" s="146">
        <f t="shared" si="1"/>
        <v>1</v>
      </c>
      <c r="F58" s="46" t="s">
        <v>273</v>
      </c>
    </row>
    <row r="59" spans="1:6" ht="40.5" customHeight="1">
      <c r="A59" s="323"/>
      <c r="B59" s="329"/>
      <c r="C59" s="134">
        <v>900</v>
      </c>
      <c r="D59" s="177">
        <v>900</v>
      </c>
      <c r="E59" s="185">
        <f t="shared" si="1"/>
        <v>1</v>
      </c>
      <c r="F59" s="172" t="s">
        <v>347</v>
      </c>
    </row>
    <row r="60" spans="1:6" ht="30.75" customHeight="1">
      <c r="A60" s="323"/>
      <c r="B60" s="329"/>
      <c r="C60" s="134">
        <v>0</v>
      </c>
      <c r="D60" s="177">
        <v>0</v>
      </c>
      <c r="E60" s="185" t="e">
        <f t="shared" si="1"/>
        <v>#DIV/0!</v>
      </c>
      <c r="F60" s="172" t="s">
        <v>377</v>
      </c>
    </row>
    <row r="61" spans="1:6" ht="39.75" customHeight="1">
      <c r="A61" s="323"/>
      <c r="B61" s="329"/>
      <c r="C61" s="134">
        <v>100</v>
      </c>
      <c r="D61" s="134">
        <v>100</v>
      </c>
      <c r="E61" s="185">
        <f t="shared" si="1"/>
        <v>1</v>
      </c>
      <c r="F61" s="172" t="s">
        <v>378</v>
      </c>
    </row>
    <row r="62" spans="1:6" ht="32.25" customHeight="1" hidden="1" outlineLevel="1">
      <c r="A62" s="323"/>
      <c r="B62" s="329"/>
      <c r="C62" s="134">
        <v>0</v>
      </c>
      <c r="D62" s="134">
        <v>0</v>
      </c>
      <c r="E62" s="185" t="e">
        <f t="shared" si="1"/>
        <v>#DIV/0!</v>
      </c>
      <c r="F62" s="172" t="s">
        <v>379</v>
      </c>
    </row>
    <row r="63" spans="1:6" ht="30.75" customHeight="1" hidden="1" outlineLevel="1">
      <c r="A63" s="323"/>
      <c r="B63" s="329"/>
      <c r="C63" s="134">
        <v>0</v>
      </c>
      <c r="D63" s="134">
        <v>0</v>
      </c>
      <c r="E63" s="185" t="e">
        <f t="shared" si="1"/>
        <v>#DIV/0!</v>
      </c>
      <c r="F63" s="172" t="s">
        <v>390</v>
      </c>
    </row>
    <row r="64" spans="1:6" ht="30.75" customHeight="1" hidden="1" outlineLevel="1">
      <c r="A64" s="323"/>
      <c r="B64" s="329"/>
      <c r="C64" s="213"/>
      <c r="D64" s="153"/>
      <c r="E64" s="185" t="e">
        <f t="shared" si="1"/>
        <v>#DIV/0!</v>
      </c>
      <c r="F64" s="172" t="s">
        <v>391</v>
      </c>
    </row>
    <row r="65" spans="1:6" ht="45" customHeight="1" hidden="1" outlineLevel="1">
      <c r="A65" s="323"/>
      <c r="B65" s="329"/>
      <c r="C65" s="213">
        <v>0</v>
      </c>
      <c r="D65" s="153">
        <v>0</v>
      </c>
      <c r="E65" s="185" t="e">
        <f t="shared" si="1"/>
        <v>#DIV/0!</v>
      </c>
      <c r="F65" s="243" t="s">
        <v>348</v>
      </c>
    </row>
    <row r="66" spans="1:6" ht="46.5" customHeight="1" collapsed="1">
      <c r="A66" s="323"/>
      <c r="B66" s="329"/>
      <c r="C66" s="213">
        <v>23.1</v>
      </c>
      <c r="D66" s="153">
        <v>23.1</v>
      </c>
      <c r="E66" s="185">
        <f t="shared" si="1"/>
        <v>1</v>
      </c>
      <c r="F66" s="172" t="s">
        <v>369</v>
      </c>
    </row>
    <row r="67" spans="1:6" ht="37.5" customHeight="1">
      <c r="A67" s="239"/>
      <c r="B67" s="203"/>
      <c r="C67" s="213">
        <v>463.20675000000006</v>
      </c>
      <c r="D67" s="153">
        <v>463.20675000000006</v>
      </c>
      <c r="E67" s="185">
        <f t="shared" si="1"/>
        <v>1</v>
      </c>
      <c r="F67" s="172" t="s">
        <v>370</v>
      </c>
    </row>
    <row r="68" spans="1:6" ht="37.5" customHeight="1" thickBot="1">
      <c r="A68" s="239"/>
      <c r="B68" s="203"/>
      <c r="C68" s="214">
        <v>634</v>
      </c>
      <c r="D68" s="169">
        <v>634</v>
      </c>
      <c r="E68" s="185">
        <f t="shared" si="1"/>
        <v>1</v>
      </c>
      <c r="F68" s="172" t="s">
        <v>371</v>
      </c>
    </row>
    <row r="69" spans="1:6" ht="52.5" customHeight="1" outlineLevel="1" collapsed="1">
      <c r="A69" s="322" t="s">
        <v>399</v>
      </c>
      <c r="B69" s="328" t="s">
        <v>309</v>
      </c>
      <c r="C69" s="179">
        <f>SUM(C70:C70)</f>
        <v>0</v>
      </c>
      <c r="D69" s="179">
        <f>SUM(D70:D70)</f>
        <v>0</v>
      </c>
      <c r="E69" s="146" t="e">
        <f>D69/C69</f>
        <v>#DIV/0!</v>
      </c>
      <c r="F69" s="180" t="s">
        <v>310</v>
      </c>
    </row>
    <row r="70" spans="1:6" ht="61.5" customHeight="1" outlineLevel="1" thickBot="1">
      <c r="A70" s="323"/>
      <c r="B70" s="329"/>
      <c r="C70" s="154"/>
      <c r="D70" s="154"/>
      <c r="E70" s="190" t="e">
        <f>D70/C70</f>
        <v>#DIV/0!</v>
      </c>
      <c r="F70" s="45" t="s">
        <v>311</v>
      </c>
    </row>
    <row r="71" spans="1:6" ht="52.5" customHeight="1" outlineLevel="1" collapsed="1">
      <c r="A71" s="322" t="s">
        <v>404</v>
      </c>
      <c r="B71" s="328" t="s">
        <v>405</v>
      </c>
      <c r="C71" s="179">
        <f>SUM(C72:C72)</f>
        <v>415.48182</v>
      </c>
      <c r="D71" s="179">
        <f>SUM(D72:D72)</f>
        <v>415.48182</v>
      </c>
      <c r="E71" s="146">
        <f>D71/C71</f>
        <v>1</v>
      </c>
      <c r="F71" s="180" t="s">
        <v>407</v>
      </c>
    </row>
    <row r="72" spans="1:6" ht="70.5" customHeight="1" outlineLevel="1" thickBot="1">
      <c r="A72" s="323"/>
      <c r="B72" s="329"/>
      <c r="C72" s="154">
        <v>415.48182</v>
      </c>
      <c r="D72" s="154">
        <v>415.48182</v>
      </c>
      <c r="E72" s="190">
        <f>D72/C72</f>
        <v>1</v>
      </c>
      <c r="F72" s="45" t="s">
        <v>408</v>
      </c>
    </row>
    <row r="73" spans="1:6" ht="24.75" customHeight="1" outlineLevel="1" thickBot="1">
      <c r="A73" s="337" t="s">
        <v>406</v>
      </c>
      <c r="B73" s="338"/>
      <c r="C73" s="222">
        <f>C12+C18+C24+C45+C58+C69+C71</f>
        <v>37901.25200000001</v>
      </c>
      <c r="D73" s="222">
        <f>D12+D18+D24+D45+D58+D69+D71</f>
        <v>37227.799100000004</v>
      </c>
      <c r="E73" s="190">
        <f>D73/C73</f>
        <v>0.9822313811691497</v>
      </c>
      <c r="F73" s="221"/>
    </row>
    <row r="74" spans="1:6" ht="30" customHeight="1" outlineLevel="1" thickBot="1">
      <c r="A74" s="334" t="s">
        <v>312</v>
      </c>
      <c r="B74" s="335"/>
      <c r="C74" s="335"/>
      <c r="D74" s="335"/>
      <c r="E74" s="335"/>
      <c r="F74" s="336"/>
    </row>
    <row r="75" spans="1:6" ht="143.25" customHeight="1" outlineLevel="1" thickBot="1">
      <c r="A75" s="49" t="s">
        <v>313</v>
      </c>
      <c r="B75" s="50" t="s">
        <v>246</v>
      </c>
      <c r="C75" s="155">
        <v>29.2</v>
      </c>
      <c r="D75" s="155">
        <v>29.2</v>
      </c>
      <c r="E75" s="147">
        <f>D75/C75</f>
        <v>1</v>
      </c>
      <c r="F75" s="52" t="s">
        <v>274</v>
      </c>
    </row>
    <row r="76" spans="1:6" ht="161.25" customHeight="1" outlineLevel="1" thickBot="1">
      <c r="A76" s="49" t="s">
        <v>314</v>
      </c>
      <c r="B76" s="50" t="s">
        <v>247</v>
      </c>
      <c r="C76" s="155">
        <v>98.2</v>
      </c>
      <c r="D76" s="155">
        <v>98.2</v>
      </c>
      <c r="E76" s="147">
        <f>D76/C76</f>
        <v>1</v>
      </c>
      <c r="F76" s="51" t="s">
        <v>287</v>
      </c>
    </row>
    <row r="77" spans="1:6" ht="120" customHeight="1" hidden="1" outlineLevel="1" thickBot="1">
      <c r="A77" s="149" t="s">
        <v>400</v>
      </c>
      <c r="B77" s="136" t="s">
        <v>299</v>
      </c>
      <c r="C77" s="156">
        <v>0</v>
      </c>
      <c r="D77" s="156">
        <v>0</v>
      </c>
      <c r="E77" s="148" t="e">
        <f>D77/C77</f>
        <v>#DIV/0!</v>
      </c>
      <c r="F77" s="48" t="s">
        <v>315</v>
      </c>
    </row>
    <row r="78" spans="1:6" ht="27.75" customHeight="1" outlineLevel="1" thickBot="1">
      <c r="A78" s="332" t="s">
        <v>286</v>
      </c>
      <c r="B78" s="333"/>
      <c r="C78" s="157">
        <f>C75+C76+C77</f>
        <v>127.4</v>
      </c>
      <c r="D78" s="157">
        <f>D75+D76+D77</f>
        <v>127.4</v>
      </c>
      <c r="E78" s="218">
        <f>D78/C78</f>
        <v>1</v>
      </c>
      <c r="F78" s="47"/>
    </row>
    <row r="79" spans="1:6" ht="25.5" customHeight="1" thickBot="1">
      <c r="A79" s="330" t="s">
        <v>300</v>
      </c>
      <c r="B79" s="331"/>
      <c r="C79" s="158">
        <f>C78+C73</f>
        <v>38028.65200000001</v>
      </c>
      <c r="D79" s="158">
        <f>D78+D73</f>
        <v>37355.199100000005</v>
      </c>
      <c r="E79" s="244">
        <f>D79/C79</f>
        <v>0.9822909079185872</v>
      </c>
      <c r="F79" s="53"/>
    </row>
  </sheetData>
  <sheetProtection/>
  <mergeCells count="30">
    <mergeCell ref="B9:B10"/>
    <mergeCell ref="A9:A10"/>
    <mergeCell ref="E7:E9"/>
    <mergeCell ref="D9:D10"/>
    <mergeCell ref="A11:F11"/>
    <mergeCell ref="C9:C10"/>
    <mergeCell ref="A4:F4"/>
    <mergeCell ref="B5:D5"/>
    <mergeCell ref="A7:B8"/>
    <mergeCell ref="C7:D7"/>
    <mergeCell ref="F7:F10"/>
    <mergeCell ref="B58:B66"/>
    <mergeCell ref="A18:A23"/>
    <mergeCell ref="B18:B23"/>
    <mergeCell ref="B12:B17"/>
    <mergeCell ref="A12:A17"/>
    <mergeCell ref="A79:B79"/>
    <mergeCell ref="A78:B78"/>
    <mergeCell ref="A74:F74"/>
    <mergeCell ref="A69:A70"/>
    <mergeCell ref="B69:B70"/>
    <mergeCell ref="A73:B73"/>
    <mergeCell ref="A24:A44"/>
    <mergeCell ref="B24:B44"/>
    <mergeCell ref="A71:A72"/>
    <mergeCell ref="B71:B72"/>
    <mergeCell ref="A45:A57"/>
    <mergeCell ref="B45:B57"/>
    <mergeCell ref="A58:A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5">
      <selection activeCell="E45" sqref="E45:E47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04" t="s">
        <v>109</v>
      </c>
      <c r="E1" s="305"/>
    </row>
    <row r="3" spans="1:5" ht="28.5" customHeight="1">
      <c r="A3" s="306" t="s">
        <v>110</v>
      </c>
      <c r="B3" s="306"/>
      <c r="C3" s="306"/>
      <c r="D3" s="306"/>
      <c r="E3" s="306"/>
    </row>
    <row r="4" spans="2:5" ht="15.75" hidden="1">
      <c r="B4" s="6" t="s">
        <v>111</v>
      </c>
      <c r="C4" s="6"/>
      <c r="D4" s="307" t="s">
        <v>112</v>
      </c>
      <c r="E4" s="308"/>
    </row>
    <row r="5" spans="1:5" ht="78" customHeight="1">
      <c r="A5" s="2"/>
      <c r="B5" s="3" t="s">
        <v>113</v>
      </c>
      <c r="C5" s="7" t="s">
        <v>81</v>
      </c>
      <c r="D5" s="7" t="s">
        <v>114</v>
      </c>
      <c r="E5" s="7" t="s">
        <v>179</v>
      </c>
    </row>
    <row r="6" spans="1:5" ht="46.5" customHeight="1">
      <c r="A6" s="19" t="s">
        <v>236</v>
      </c>
      <c r="B6" s="6"/>
      <c r="C6" s="10" t="s">
        <v>115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116</v>
      </c>
      <c r="B11" s="6"/>
      <c r="C11" s="10" t="s">
        <v>117</v>
      </c>
      <c r="D11" s="13" t="s">
        <v>118</v>
      </c>
      <c r="E11" s="14"/>
    </row>
    <row r="12" spans="1:5" ht="26.25" customHeight="1">
      <c r="A12" s="21"/>
      <c r="B12" s="12" t="s">
        <v>119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120</v>
      </c>
      <c r="B15" s="6"/>
      <c r="C15" s="10" t="s">
        <v>117</v>
      </c>
      <c r="D15" s="13" t="s">
        <v>121</v>
      </c>
      <c r="E15" s="14"/>
    </row>
    <row r="16" spans="1:5" ht="32.25" customHeight="1" hidden="1">
      <c r="A16" s="21" t="s">
        <v>122</v>
      </c>
      <c r="B16" s="6"/>
      <c r="C16" s="10" t="s">
        <v>123</v>
      </c>
      <c r="D16" s="13" t="s">
        <v>124</v>
      </c>
      <c r="E16" s="14"/>
    </row>
    <row r="17" spans="1:5" ht="27" customHeight="1" hidden="1">
      <c r="A17" s="21" t="s">
        <v>125</v>
      </c>
      <c r="B17" s="6"/>
      <c r="C17" s="10" t="s">
        <v>126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127</v>
      </c>
      <c r="B20" s="8" t="s">
        <v>128</v>
      </c>
      <c r="C20" s="6"/>
      <c r="D20" s="12"/>
      <c r="E20" s="12"/>
    </row>
    <row r="21" spans="1:5" ht="33.75" customHeight="1">
      <c r="A21" s="19" t="s">
        <v>185</v>
      </c>
      <c r="B21" s="12"/>
      <c r="D21" s="11"/>
      <c r="E21" s="11"/>
    </row>
    <row r="22" spans="1:5" ht="30" customHeight="1" hidden="1">
      <c r="A22" s="21" t="s">
        <v>129</v>
      </c>
      <c r="B22" s="12" t="s">
        <v>119</v>
      </c>
      <c r="C22" s="6" t="s">
        <v>130</v>
      </c>
      <c r="D22" s="11">
        <v>3</v>
      </c>
      <c r="E22" s="11"/>
    </row>
    <row r="23" spans="1:5" ht="30" customHeight="1">
      <c r="A23" s="21" t="s">
        <v>131</v>
      </c>
      <c r="B23" s="12"/>
      <c r="C23" s="6" t="s">
        <v>189</v>
      </c>
      <c r="D23" s="11"/>
      <c r="E23" s="11"/>
    </row>
    <row r="24" spans="1:5" ht="30" customHeight="1">
      <c r="A24" s="21" t="s">
        <v>132</v>
      </c>
      <c r="B24" s="12"/>
      <c r="C24" s="6" t="s">
        <v>133</v>
      </c>
      <c r="D24" s="11"/>
      <c r="E24" s="11"/>
    </row>
    <row r="25" spans="1:5" ht="30" customHeight="1">
      <c r="A25" s="20" t="s">
        <v>134</v>
      </c>
      <c r="B25" s="12"/>
      <c r="C25" s="6" t="s">
        <v>135</v>
      </c>
      <c r="D25" s="11"/>
      <c r="E25" s="11"/>
    </row>
    <row r="26" spans="1:5" ht="30.75" customHeight="1">
      <c r="A26" s="20" t="s">
        <v>136</v>
      </c>
      <c r="B26" s="12"/>
      <c r="C26" s="6" t="s">
        <v>176</v>
      </c>
      <c r="D26" s="11"/>
      <c r="E26" s="11"/>
    </row>
    <row r="27" spans="1:5" ht="30.75" customHeight="1">
      <c r="A27" s="21" t="s">
        <v>177</v>
      </c>
      <c r="B27" s="8"/>
      <c r="C27" s="10" t="s">
        <v>178</v>
      </c>
      <c r="D27" s="11"/>
      <c r="E27" s="11"/>
    </row>
    <row r="28" spans="1:5" ht="22.5" customHeight="1">
      <c r="A28" s="21" t="s">
        <v>137</v>
      </c>
      <c r="B28" s="12"/>
      <c r="C28" s="6" t="s">
        <v>135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1" sqref="A31:M32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10" t="s">
        <v>139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ht="15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5.75">
      <c r="A3" s="311" t="s">
        <v>150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5.75" customHeight="1">
      <c r="A4" s="312" t="s">
        <v>151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23"/>
    </row>
    <row r="5" spans="1:13" ht="15.75">
      <c r="A5" s="312" t="s">
        <v>162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13"/>
      <c r="K6" s="313"/>
      <c r="L6" s="28"/>
      <c r="M6" s="23"/>
    </row>
    <row r="7" spans="1:13" ht="78.75" customHeight="1" thickBot="1">
      <c r="A7" s="315" t="s">
        <v>145</v>
      </c>
      <c r="B7" s="317" t="s">
        <v>146</v>
      </c>
      <c r="C7" s="315" t="s">
        <v>147</v>
      </c>
      <c r="D7" s="317" t="s">
        <v>148</v>
      </c>
      <c r="E7" s="320" t="s">
        <v>172</v>
      </c>
      <c r="F7" s="321"/>
      <c r="G7" s="320" t="s">
        <v>173</v>
      </c>
      <c r="H7" s="321"/>
      <c r="I7" s="33" t="s">
        <v>188</v>
      </c>
      <c r="J7" s="320" t="s">
        <v>174</v>
      </c>
      <c r="K7" s="321"/>
      <c r="L7" s="315" t="s">
        <v>149</v>
      </c>
      <c r="M7" s="23"/>
    </row>
    <row r="8" spans="1:13" ht="16.5" thickBot="1">
      <c r="A8" s="316"/>
      <c r="B8" s="318"/>
      <c r="C8" s="316"/>
      <c r="D8" s="318"/>
      <c r="E8" s="24" t="s">
        <v>140</v>
      </c>
      <c r="F8" s="25" t="s">
        <v>141</v>
      </c>
      <c r="G8" s="24" t="s">
        <v>142</v>
      </c>
      <c r="H8" s="24" t="s">
        <v>143</v>
      </c>
      <c r="I8" s="33"/>
      <c r="J8" s="24" t="s">
        <v>140</v>
      </c>
      <c r="K8" s="24" t="s">
        <v>143</v>
      </c>
      <c r="L8" s="316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09" t="s">
        <v>181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</row>
    <row r="30" spans="1:13" ht="15.75">
      <c r="A30" s="319" t="s">
        <v>144</v>
      </c>
      <c r="B30" s="319"/>
      <c r="C30" s="319"/>
      <c r="D30" s="319"/>
      <c r="E30" s="319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14" t="s">
        <v>175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</row>
    <row r="32" spans="1:13" ht="15.75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2"/>
  <sheetViews>
    <sheetView zoomScaleSheetLayoutView="90" zoomScalePageLayoutView="0" workbookViewId="0" topLeftCell="A1">
      <selection activeCell="C1" sqref="A1:D152"/>
    </sheetView>
  </sheetViews>
  <sheetFormatPr defaultColWidth="9.00390625" defaultRowHeight="12.75" outlineLevelRow="1"/>
  <cols>
    <col min="1" max="1" width="50.25390625" style="54" customWidth="1"/>
    <col min="2" max="2" width="14.625" style="55" customWidth="1"/>
    <col min="3" max="3" width="18.00390625" style="56" customWidth="1"/>
    <col min="4" max="4" width="20.125" style="56" customWidth="1"/>
    <col min="5" max="5" width="9.625" style="57" bestFit="1" customWidth="1"/>
    <col min="6" max="6" width="15.25390625" style="137" customWidth="1"/>
    <col min="7" max="16384" width="9.125" style="57" customWidth="1"/>
  </cols>
  <sheetData>
    <row r="1" spans="1:4" ht="15.75">
      <c r="A1" s="374"/>
      <c r="B1" s="375"/>
      <c r="C1" s="376" t="s">
        <v>102</v>
      </c>
      <c r="D1" s="376"/>
    </row>
    <row r="2" spans="1:4" ht="15.75" customHeight="1">
      <c r="A2" s="374"/>
      <c r="B2" s="375"/>
      <c r="C2" s="377"/>
      <c r="D2" s="377"/>
    </row>
    <row r="3" spans="1:4" ht="15.75">
      <c r="A3" s="378" t="s">
        <v>103</v>
      </c>
      <c r="B3" s="378"/>
      <c r="C3" s="371"/>
      <c r="D3" s="371"/>
    </row>
    <row r="4" spans="1:4" ht="15.75" customHeight="1">
      <c r="A4" s="371"/>
      <c r="B4" s="371"/>
      <c r="C4" s="371"/>
      <c r="D4" s="371"/>
    </row>
    <row r="5" spans="1:6" s="94" customFormat="1" ht="39.75" customHeight="1">
      <c r="A5" s="379" t="s">
        <v>420</v>
      </c>
      <c r="B5" s="379"/>
      <c r="C5" s="379"/>
      <c r="D5" s="379"/>
      <c r="F5" s="138"/>
    </row>
    <row r="6" spans="1:6" s="94" customFormat="1" ht="43.5" customHeight="1">
      <c r="A6" s="370" t="s">
        <v>421</v>
      </c>
      <c r="B6" s="370"/>
      <c r="C6" s="370"/>
      <c r="D6" s="370"/>
      <c r="F6" s="138"/>
    </row>
    <row r="7" spans="1:6" s="94" customFormat="1" ht="21" customHeight="1">
      <c r="A7" s="380" t="s">
        <v>331</v>
      </c>
      <c r="B7" s="380" t="s">
        <v>319</v>
      </c>
      <c r="C7" s="380" t="s">
        <v>332</v>
      </c>
      <c r="D7" s="381"/>
      <c r="F7" s="138"/>
    </row>
    <row r="8" spans="1:6" s="94" customFormat="1" ht="21" customHeight="1">
      <c r="A8" s="382" t="s">
        <v>321</v>
      </c>
      <c r="B8" s="382"/>
      <c r="C8" s="382" t="s">
        <v>333</v>
      </c>
      <c r="D8" s="383"/>
      <c r="F8" s="138"/>
    </row>
    <row r="9" spans="1:6" s="94" customFormat="1" ht="21" customHeight="1">
      <c r="A9" s="383" t="s">
        <v>322</v>
      </c>
      <c r="B9" s="383"/>
      <c r="C9" s="383"/>
      <c r="D9" s="383"/>
      <c r="F9" s="138"/>
    </row>
    <row r="10" spans="1:6" s="94" customFormat="1" ht="15.75">
      <c r="A10" s="364" t="s">
        <v>410</v>
      </c>
      <c r="B10" s="364"/>
      <c r="C10" s="364"/>
      <c r="D10" s="364"/>
      <c r="F10" s="138"/>
    </row>
    <row r="11" spans="1:4" ht="15.75">
      <c r="A11" s="365"/>
      <c r="B11" s="139"/>
      <c r="C11" s="366"/>
      <c r="D11" s="366"/>
    </row>
    <row r="12" spans="1:4" ht="45.75" customHeight="1">
      <c r="A12" s="374"/>
      <c r="B12" s="375" t="s">
        <v>81</v>
      </c>
      <c r="C12" s="384" t="s">
        <v>104</v>
      </c>
      <c r="D12" s="385" t="s">
        <v>190</v>
      </c>
    </row>
    <row r="13" spans="1:4" ht="25.5">
      <c r="A13" s="386" t="s">
        <v>153</v>
      </c>
      <c r="B13" s="387" t="s">
        <v>18</v>
      </c>
      <c r="C13" s="388">
        <v>3971919.6</v>
      </c>
      <c r="D13" s="389">
        <v>1.183</v>
      </c>
    </row>
    <row r="14" spans="1:4" ht="15.75">
      <c r="A14" s="390" t="s">
        <v>106</v>
      </c>
      <c r="B14" s="391" t="s">
        <v>3</v>
      </c>
      <c r="C14" s="392">
        <v>316</v>
      </c>
      <c r="D14" s="389">
        <v>0.976</v>
      </c>
    </row>
    <row r="15" spans="1:4" ht="15.75">
      <c r="A15" s="390" t="s">
        <v>107</v>
      </c>
      <c r="B15" s="391" t="s">
        <v>45</v>
      </c>
      <c r="C15" s="393"/>
      <c r="D15" s="389">
        <v>0</v>
      </c>
    </row>
    <row r="16" spans="1:4" ht="15.75">
      <c r="A16" s="386" t="s">
        <v>108</v>
      </c>
      <c r="B16" s="387" t="s">
        <v>17</v>
      </c>
      <c r="C16" s="393">
        <v>62804</v>
      </c>
      <c r="D16" s="389">
        <v>1.189</v>
      </c>
    </row>
    <row r="17" spans="1:4" ht="38.25">
      <c r="A17" s="386" t="s">
        <v>105</v>
      </c>
      <c r="B17" s="387" t="s">
        <v>358</v>
      </c>
      <c r="C17" s="394"/>
      <c r="D17" s="389"/>
    </row>
    <row r="18" spans="1:4" ht="15.75">
      <c r="A18" s="395" t="s">
        <v>392</v>
      </c>
      <c r="B18" s="391" t="s">
        <v>358</v>
      </c>
      <c r="C18" s="393">
        <v>262</v>
      </c>
      <c r="D18" s="389">
        <v>1.207</v>
      </c>
    </row>
    <row r="19" spans="1:4" ht="15.75" hidden="1" outlineLevel="1">
      <c r="A19" s="395"/>
      <c r="B19" s="391"/>
      <c r="C19" s="393"/>
      <c r="D19" s="389"/>
    </row>
    <row r="20" spans="1:4" ht="15.75" hidden="1" outlineLevel="1">
      <c r="A20" s="390"/>
      <c r="B20" s="391"/>
      <c r="C20" s="393"/>
      <c r="D20" s="389"/>
    </row>
    <row r="21" spans="1:4" ht="15.75" collapsed="1">
      <c r="A21" s="390" t="s">
        <v>180</v>
      </c>
      <c r="B21" s="391" t="s">
        <v>18</v>
      </c>
      <c r="C21" s="393"/>
      <c r="D21" s="389"/>
    </row>
    <row r="22" spans="1:4" ht="15.75">
      <c r="A22" s="390" t="s">
        <v>159</v>
      </c>
      <c r="B22" s="391"/>
      <c r="C22" s="392" t="s">
        <v>411</v>
      </c>
      <c r="D22" s="389">
        <v>1.713</v>
      </c>
    </row>
    <row r="23" spans="1:4" ht="21" customHeight="1">
      <c r="A23" s="390" t="s">
        <v>160</v>
      </c>
      <c r="B23" s="391"/>
      <c r="C23" s="392" t="s">
        <v>412</v>
      </c>
      <c r="D23" s="389">
        <v>0.865</v>
      </c>
    </row>
    <row r="24" spans="1:4" ht="18.75" customHeight="1">
      <c r="A24" s="390" t="s">
        <v>219</v>
      </c>
      <c r="B24" s="391"/>
      <c r="C24" s="393"/>
      <c r="D24" s="389"/>
    </row>
    <row r="25" spans="1:4" ht="16.5" customHeight="1">
      <c r="A25" s="390" t="s">
        <v>220</v>
      </c>
      <c r="B25" s="391"/>
      <c r="C25" s="392">
        <v>69023</v>
      </c>
      <c r="D25" s="389">
        <v>1.067</v>
      </c>
    </row>
    <row r="26" spans="1:4" ht="34.5" customHeight="1">
      <c r="A26" s="390" t="s">
        <v>161</v>
      </c>
      <c r="B26" s="391" t="s">
        <v>18</v>
      </c>
      <c r="C26" s="392">
        <v>-99559.69193149183</v>
      </c>
      <c r="D26" s="389">
        <v>-1</v>
      </c>
    </row>
    <row r="27" spans="1:4" ht="21" customHeight="1">
      <c r="A27" s="390" t="s">
        <v>165</v>
      </c>
      <c r="B27" s="391" t="s">
        <v>18</v>
      </c>
      <c r="C27" s="392">
        <v>406950.5</v>
      </c>
      <c r="D27" s="389">
        <v>2.824</v>
      </c>
    </row>
    <row r="28" spans="1:4" ht="15.75">
      <c r="A28" s="390"/>
      <c r="B28" s="391"/>
      <c r="C28" s="396"/>
      <c r="D28" s="396"/>
    </row>
    <row r="29" spans="1:4" ht="15.75">
      <c r="A29" s="378" t="s">
        <v>103</v>
      </c>
      <c r="B29" s="378"/>
      <c r="C29" s="371"/>
      <c r="D29" s="371"/>
    </row>
    <row r="30" spans="1:4" ht="15.75">
      <c r="A30" s="371"/>
      <c r="B30" s="371"/>
      <c r="C30" s="371"/>
      <c r="D30" s="371"/>
    </row>
    <row r="31" spans="1:6" s="94" customFormat="1" ht="21" customHeight="1">
      <c r="A31" s="397" t="s">
        <v>334</v>
      </c>
      <c r="B31" s="397"/>
      <c r="C31" s="397"/>
      <c r="D31" s="397"/>
      <c r="F31" s="138"/>
    </row>
    <row r="32" spans="1:6" s="94" customFormat="1" ht="34.5" customHeight="1">
      <c r="A32" s="370" t="s">
        <v>335</v>
      </c>
      <c r="B32" s="370"/>
      <c r="C32" s="370"/>
      <c r="D32" s="370"/>
      <c r="F32" s="138"/>
    </row>
    <row r="33" spans="1:6" s="94" customFormat="1" ht="21" customHeight="1">
      <c r="A33" s="381" t="s">
        <v>336</v>
      </c>
      <c r="B33" s="381" t="s">
        <v>319</v>
      </c>
      <c r="C33" s="381" t="s">
        <v>337</v>
      </c>
      <c r="D33" s="381"/>
      <c r="F33" s="138"/>
    </row>
    <row r="34" spans="1:6" s="94" customFormat="1" ht="24.75" customHeight="1">
      <c r="A34" s="383" t="s">
        <v>321</v>
      </c>
      <c r="B34" s="383"/>
      <c r="C34" s="383" t="s">
        <v>338</v>
      </c>
      <c r="D34" s="383"/>
      <c r="F34" s="138"/>
    </row>
    <row r="35" spans="1:6" s="94" customFormat="1" ht="21" customHeight="1">
      <c r="A35" s="383" t="s">
        <v>322</v>
      </c>
      <c r="B35" s="383"/>
      <c r="C35" s="383"/>
      <c r="D35" s="383"/>
      <c r="F35" s="138"/>
    </row>
    <row r="36" spans="1:6" s="94" customFormat="1" ht="15.75">
      <c r="A36" s="364" t="s">
        <v>410</v>
      </c>
      <c r="B36" s="364"/>
      <c r="C36" s="364"/>
      <c r="D36" s="364"/>
      <c r="F36" s="138"/>
    </row>
    <row r="37" spans="1:4" ht="9.75" customHeight="1">
      <c r="A37" s="365"/>
      <c r="B37" s="367"/>
      <c r="C37" s="368"/>
      <c r="D37" s="368"/>
    </row>
    <row r="38" spans="1:4" ht="50.25" customHeight="1">
      <c r="A38" s="374"/>
      <c r="B38" s="375" t="s">
        <v>81</v>
      </c>
      <c r="C38" s="384" t="s">
        <v>104</v>
      </c>
      <c r="D38" s="385" t="s">
        <v>190</v>
      </c>
    </row>
    <row r="39" spans="1:4" ht="25.5">
      <c r="A39" s="386" t="s">
        <v>153</v>
      </c>
      <c r="B39" s="387" t="s">
        <v>18</v>
      </c>
      <c r="C39" s="393">
        <v>1018167</v>
      </c>
      <c r="D39" s="398">
        <v>1.16</v>
      </c>
    </row>
    <row r="40" spans="1:4" ht="15.75">
      <c r="A40" s="390" t="s">
        <v>106</v>
      </c>
      <c r="B40" s="391" t="s">
        <v>3</v>
      </c>
      <c r="C40" s="139">
        <v>504</v>
      </c>
      <c r="D40" s="398">
        <v>0.96</v>
      </c>
    </row>
    <row r="41" spans="1:4" ht="15.75">
      <c r="A41" s="390" t="s">
        <v>107</v>
      </c>
      <c r="B41" s="391" t="s">
        <v>45</v>
      </c>
      <c r="C41" s="139">
        <v>0</v>
      </c>
      <c r="D41" s="398">
        <v>0</v>
      </c>
    </row>
    <row r="42" spans="1:4" ht="15.75">
      <c r="A42" s="386" t="s">
        <v>108</v>
      </c>
      <c r="B42" s="387" t="s">
        <v>17</v>
      </c>
      <c r="C42" s="393">
        <v>41747</v>
      </c>
      <c r="D42" s="398">
        <v>1.01</v>
      </c>
    </row>
    <row r="43" spans="1:4" ht="38.25">
      <c r="A43" s="386" t="s">
        <v>105</v>
      </c>
      <c r="B43" s="387" t="s">
        <v>306</v>
      </c>
      <c r="C43" s="139"/>
      <c r="D43" s="398"/>
    </row>
    <row r="44" spans="1:4" ht="18" customHeight="1">
      <c r="A44" s="395" t="s">
        <v>307</v>
      </c>
      <c r="B44" s="391" t="s">
        <v>317</v>
      </c>
      <c r="C44" s="139">
        <v>437</v>
      </c>
      <c r="D44" s="398">
        <v>1.11</v>
      </c>
    </row>
    <row r="45" spans="1:4" ht="15.75">
      <c r="A45" s="390" t="s">
        <v>180</v>
      </c>
      <c r="B45" s="391" t="s">
        <v>18</v>
      </c>
      <c r="C45" s="366"/>
      <c r="D45" s="368"/>
    </row>
    <row r="46" spans="1:4" ht="15.75">
      <c r="A46" s="390" t="s">
        <v>159</v>
      </c>
      <c r="B46" s="391"/>
      <c r="C46" s="139">
        <v>342804</v>
      </c>
      <c r="D46" s="398">
        <v>1.04</v>
      </c>
    </row>
    <row r="47" spans="1:4" ht="15.75">
      <c r="A47" s="390" t="s">
        <v>160</v>
      </c>
      <c r="B47" s="391"/>
      <c r="C47" s="393">
        <v>608718</v>
      </c>
      <c r="D47" s="398">
        <v>1.14</v>
      </c>
    </row>
    <row r="48" spans="1:4" ht="15.75">
      <c r="A48" s="390" t="s">
        <v>219</v>
      </c>
      <c r="B48" s="391"/>
      <c r="C48" s="139"/>
      <c r="D48" s="139"/>
    </row>
    <row r="49" spans="1:4" ht="15.75">
      <c r="A49" s="390" t="s">
        <v>220</v>
      </c>
      <c r="B49" s="391" t="s">
        <v>18</v>
      </c>
      <c r="C49" s="393">
        <v>0</v>
      </c>
      <c r="D49" s="398">
        <v>0</v>
      </c>
    </row>
    <row r="50" spans="1:4" ht="15.75">
      <c r="A50" s="390" t="s">
        <v>161</v>
      </c>
      <c r="B50" s="391" t="s">
        <v>18</v>
      </c>
      <c r="C50" s="393">
        <v>80420</v>
      </c>
      <c r="D50" s="398">
        <v>1.02</v>
      </c>
    </row>
    <row r="51" spans="1:4" ht="15.75">
      <c r="A51" s="390" t="s">
        <v>165</v>
      </c>
      <c r="B51" s="391" t="s">
        <v>18</v>
      </c>
      <c r="C51" s="393">
        <v>161014</v>
      </c>
      <c r="D51" s="398">
        <v>1.03</v>
      </c>
    </row>
    <row r="52" spans="1:4" ht="15.75">
      <c r="A52" s="390"/>
      <c r="B52" s="391"/>
      <c r="C52" s="396"/>
      <c r="D52" s="396"/>
    </row>
    <row r="53" spans="1:4" ht="15.75">
      <c r="A53" s="378" t="s">
        <v>103</v>
      </c>
      <c r="B53" s="378"/>
      <c r="C53" s="371"/>
      <c r="D53" s="371"/>
    </row>
    <row r="54" spans="1:4" ht="15.75">
      <c r="A54" s="371"/>
      <c r="B54" s="371"/>
      <c r="C54" s="371"/>
      <c r="D54" s="371"/>
    </row>
    <row r="55" spans="1:6" s="94" customFormat="1" ht="21" customHeight="1">
      <c r="A55" s="399" t="s">
        <v>422</v>
      </c>
      <c r="B55" s="399"/>
      <c r="C55" s="399"/>
      <c r="D55" s="399"/>
      <c r="F55" s="138"/>
    </row>
    <row r="56" spans="1:6" s="94" customFormat="1" ht="42.75" customHeight="1">
      <c r="A56" s="370" t="s">
        <v>339</v>
      </c>
      <c r="B56" s="370"/>
      <c r="C56" s="370"/>
      <c r="D56" s="370"/>
      <c r="F56" s="138"/>
    </row>
    <row r="57" spans="1:6" s="94" customFormat="1" ht="6" customHeight="1">
      <c r="A57" s="397"/>
      <c r="B57" s="397"/>
      <c r="C57" s="397"/>
      <c r="D57" s="397"/>
      <c r="F57" s="138"/>
    </row>
    <row r="58" spans="1:6" s="94" customFormat="1" ht="21" customHeight="1">
      <c r="A58" s="381" t="s">
        <v>340</v>
      </c>
      <c r="B58" s="381" t="s">
        <v>319</v>
      </c>
      <c r="C58" s="381"/>
      <c r="D58" s="381"/>
      <c r="F58" s="138"/>
    </row>
    <row r="59" spans="1:6" s="94" customFormat="1" ht="21" customHeight="1">
      <c r="A59" s="383" t="s">
        <v>321</v>
      </c>
      <c r="B59" s="383"/>
      <c r="C59" s="383" t="s">
        <v>341</v>
      </c>
      <c r="D59" s="383"/>
      <c r="F59" s="138"/>
    </row>
    <row r="60" spans="1:6" s="94" customFormat="1" ht="21" customHeight="1">
      <c r="A60" s="383" t="s">
        <v>322</v>
      </c>
      <c r="B60" s="383"/>
      <c r="C60" s="383"/>
      <c r="D60" s="383"/>
      <c r="F60" s="138"/>
    </row>
    <row r="61" spans="1:6" s="94" customFormat="1" ht="15.75">
      <c r="A61" s="364" t="s">
        <v>410</v>
      </c>
      <c r="B61" s="364"/>
      <c r="C61" s="364"/>
      <c r="D61" s="364"/>
      <c r="F61" s="138"/>
    </row>
    <row r="62" spans="1:4" ht="67.5" customHeight="1">
      <c r="A62" s="374"/>
      <c r="B62" s="375" t="s">
        <v>81</v>
      </c>
      <c r="C62" s="400" t="s">
        <v>104</v>
      </c>
      <c r="D62" s="401" t="s">
        <v>190</v>
      </c>
    </row>
    <row r="63" spans="1:6" ht="25.5">
      <c r="A63" s="386" t="s">
        <v>153</v>
      </c>
      <c r="B63" s="387" t="s">
        <v>316</v>
      </c>
      <c r="C63" s="402">
        <v>2019832</v>
      </c>
      <c r="D63" s="389">
        <f>C63/F63</f>
        <v>1.1001611162008387</v>
      </c>
      <c r="F63" s="162">
        <v>1835942</v>
      </c>
    </row>
    <row r="64" spans="1:6" ht="15.75">
      <c r="A64" s="390" t="s">
        <v>106</v>
      </c>
      <c r="B64" s="391" t="s">
        <v>3</v>
      </c>
      <c r="C64" s="402">
        <v>288</v>
      </c>
      <c r="D64" s="389">
        <f>C64/F64</f>
        <v>1.0434782608695652</v>
      </c>
      <c r="F64" s="162">
        <v>276</v>
      </c>
    </row>
    <row r="65" spans="1:6" ht="15.75">
      <c r="A65" s="390" t="s">
        <v>107</v>
      </c>
      <c r="B65" s="391" t="s">
        <v>45</v>
      </c>
      <c r="C65" s="402"/>
      <c r="D65" s="389"/>
      <c r="F65" s="162"/>
    </row>
    <row r="66" spans="1:6" ht="15.75">
      <c r="A66" s="386" t="s">
        <v>108</v>
      </c>
      <c r="B66" s="387" t="s">
        <v>17</v>
      </c>
      <c r="C66" s="402">
        <v>41000</v>
      </c>
      <c r="D66" s="389">
        <f>C66/F66</f>
        <v>1.0526315789473684</v>
      </c>
      <c r="F66" s="162">
        <v>38950</v>
      </c>
    </row>
    <row r="67" spans="1:6" ht="15.75" customHeight="1">
      <c r="A67" s="386" t="s">
        <v>105</v>
      </c>
      <c r="B67" s="387"/>
      <c r="C67" s="402"/>
      <c r="D67" s="389"/>
      <c r="F67" s="162"/>
    </row>
    <row r="68" spans="1:6" ht="15.75">
      <c r="A68" s="395" t="s">
        <v>288</v>
      </c>
      <c r="B68" s="391" t="s">
        <v>289</v>
      </c>
      <c r="C68" s="402">
        <v>100689</v>
      </c>
      <c r="D68" s="389">
        <f>C68/F68</f>
        <v>0.9623523339832549</v>
      </c>
      <c r="F68" s="162">
        <v>104628</v>
      </c>
    </row>
    <row r="69" spans="1:6" ht="15.75">
      <c r="A69" s="395"/>
      <c r="B69" s="391"/>
      <c r="C69" s="139"/>
      <c r="D69" s="389"/>
      <c r="F69" s="160"/>
    </row>
    <row r="70" spans="1:6" ht="15.75" customHeight="1">
      <c r="A70" s="390"/>
      <c r="B70" s="391"/>
      <c r="C70" s="139"/>
      <c r="D70" s="389"/>
      <c r="F70" s="160"/>
    </row>
    <row r="71" spans="1:6" ht="15.75">
      <c r="A71" s="390" t="s">
        <v>180</v>
      </c>
      <c r="B71" s="391" t="s">
        <v>18</v>
      </c>
      <c r="C71" s="139"/>
      <c r="D71" s="389"/>
      <c r="F71" s="160"/>
    </row>
    <row r="72" spans="1:6" ht="15.75">
      <c r="A72" s="390" t="s">
        <v>159</v>
      </c>
      <c r="B72" s="391"/>
      <c r="C72" s="393"/>
      <c r="D72" s="389"/>
      <c r="F72" s="159">
        <v>643653</v>
      </c>
    </row>
    <row r="73" spans="1:6" ht="15.75">
      <c r="A73" s="390" t="s">
        <v>160</v>
      </c>
      <c r="B73" s="391"/>
      <c r="C73" s="393"/>
      <c r="D73" s="389"/>
      <c r="F73" s="159">
        <v>23892</v>
      </c>
    </row>
    <row r="74" spans="1:6" ht="15.75">
      <c r="A74" s="390" t="s">
        <v>219</v>
      </c>
      <c r="B74" s="391"/>
      <c r="C74" s="139"/>
      <c r="D74" s="389"/>
      <c r="F74" s="160"/>
    </row>
    <row r="75" spans="1:6" ht="15.75">
      <c r="A75" s="390" t="s">
        <v>220</v>
      </c>
      <c r="B75" s="391"/>
      <c r="C75" s="393"/>
      <c r="D75" s="389"/>
      <c r="F75" s="159" t="s">
        <v>349</v>
      </c>
    </row>
    <row r="76" spans="1:6" ht="15.75">
      <c r="A76" s="390" t="s">
        <v>161</v>
      </c>
      <c r="B76" s="391" t="s">
        <v>18</v>
      </c>
      <c r="C76" s="393"/>
      <c r="D76" s="389"/>
      <c r="F76" s="159">
        <v>149180</v>
      </c>
    </row>
    <row r="77" spans="1:6" ht="15.75">
      <c r="A77" s="390" t="s">
        <v>165</v>
      </c>
      <c r="B77" s="391" t="s">
        <v>18</v>
      </c>
      <c r="C77" s="139"/>
      <c r="D77" s="389"/>
      <c r="F77" s="139"/>
    </row>
    <row r="78" spans="1:4" ht="23.25" customHeight="1">
      <c r="A78" s="390"/>
      <c r="B78" s="391"/>
      <c r="C78" s="368"/>
      <c r="D78" s="368"/>
    </row>
    <row r="79" spans="1:4" ht="15.75">
      <c r="A79" s="378" t="s">
        <v>103</v>
      </c>
      <c r="B79" s="378"/>
      <c r="C79" s="371"/>
      <c r="D79" s="371"/>
    </row>
    <row r="80" spans="1:4" ht="15.75">
      <c r="A80" s="371"/>
      <c r="B80" s="371"/>
      <c r="C80" s="371"/>
      <c r="D80" s="371"/>
    </row>
    <row r="81" spans="1:6" s="94" customFormat="1" ht="19.5" customHeight="1">
      <c r="A81" s="370" t="s">
        <v>423</v>
      </c>
      <c r="B81" s="370"/>
      <c r="C81" s="370"/>
      <c r="D81" s="370"/>
      <c r="F81" s="138"/>
    </row>
    <row r="82" spans="1:6" s="94" customFormat="1" ht="46.5" customHeight="1">
      <c r="A82" s="370" t="s">
        <v>326</v>
      </c>
      <c r="B82" s="370"/>
      <c r="C82" s="370"/>
      <c r="D82" s="370"/>
      <c r="F82" s="138"/>
    </row>
    <row r="83" spans="1:6" s="94" customFormat="1" ht="21" customHeight="1">
      <c r="A83" s="381" t="s">
        <v>327</v>
      </c>
      <c r="B83" s="381" t="s">
        <v>319</v>
      </c>
      <c r="C83" s="381" t="s">
        <v>328</v>
      </c>
      <c r="D83" s="381"/>
      <c r="F83" s="138"/>
    </row>
    <row r="84" spans="1:6" s="94" customFormat="1" ht="21" customHeight="1">
      <c r="A84" s="383" t="s">
        <v>321</v>
      </c>
      <c r="B84" s="383"/>
      <c r="C84" s="383" t="s">
        <v>329</v>
      </c>
      <c r="D84" s="383"/>
      <c r="F84" s="138"/>
    </row>
    <row r="85" spans="1:6" s="94" customFormat="1" ht="21" customHeight="1">
      <c r="A85" s="383" t="s">
        <v>330</v>
      </c>
      <c r="B85" s="383"/>
      <c r="C85" s="383"/>
      <c r="D85" s="383"/>
      <c r="F85" s="138"/>
    </row>
    <row r="86" spans="1:6" s="94" customFormat="1" ht="15.75">
      <c r="A86" s="364" t="s">
        <v>410</v>
      </c>
      <c r="B86" s="364"/>
      <c r="C86" s="364"/>
      <c r="D86" s="364"/>
      <c r="F86" s="138"/>
    </row>
    <row r="87" spans="1:4" ht="8.25" customHeight="1">
      <c r="A87" s="365"/>
      <c r="B87" s="367"/>
      <c r="C87" s="368"/>
      <c r="D87" s="368"/>
    </row>
    <row r="88" spans="1:4" ht="47.25">
      <c r="A88" s="374"/>
      <c r="B88" s="375" t="s">
        <v>81</v>
      </c>
      <c r="C88" s="384" t="s">
        <v>104</v>
      </c>
      <c r="D88" s="385" t="s">
        <v>190</v>
      </c>
    </row>
    <row r="89" spans="1:6" ht="25.5">
      <c r="A89" s="386" t="s">
        <v>153</v>
      </c>
      <c r="B89" s="387" t="s">
        <v>18</v>
      </c>
      <c r="C89" s="403">
        <v>848064</v>
      </c>
      <c r="D89" s="389">
        <v>1.0679</v>
      </c>
      <c r="E89" s="372">
        <v>557601</v>
      </c>
      <c r="F89" s="228"/>
    </row>
    <row r="90" spans="1:6" ht="15.75">
      <c r="A90" s="390" t="s">
        <v>106</v>
      </c>
      <c r="B90" s="391" t="s">
        <v>3</v>
      </c>
      <c r="C90" s="403">
        <v>128</v>
      </c>
      <c r="D90" s="389">
        <v>0.83</v>
      </c>
      <c r="E90" s="372">
        <v>136</v>
      </c>
      <c r="F90" s="228"/>
    </row>
    <row r="91" spans="1:6" ht="15.75">
      <c r="A91" s="390" t="s">
        <v>107</v>
      </c>
      <c r="B91" s="391" t="s">
        <v>45</v>
      </c>
      <c r="C91" s="403">
        <v>10</v>
      </c>
      <c r="D91" s="389">
        <v>0</v>
      </c>
      <c r="E91" s="372">
        <v>26</v>
      </c>
      <c r="F91" s="228"/>
    </row>
    <row r="92" spans="1:6" ht="15.75">
      <c r="A92" s="386" t="s">
        <v>108</v>
      </c>
      <c r="B92" s="387" t="s">
        <v>17</v>
      </c>
      <c r="C92" s="403">
        <v>23050</v>
      </c>
      <c r="D92" s="389">
        <v>1.036</v>
      </c>
      <c r="E92" s="372">
        <v>21919</v>
      </c>
      <c r="F92" s="228"/>
    </row>
    <row r="93" spans="1:6" ht="38.25">
      <c r="A93" s="386" t="s">
        <v>105</v>
      </c>
      <c r="B93" s="387"/>
      <c r="C93" s="403"/>
      <c r="D93" s="389"/>
      <c r="E93" s="372"/>
      <c r="F93" s="228"/>
    </row>
    <row r="94" spans="1:6" ht="15.75">
      <c r="A94" s="395" t="s">
        <v>302</v>
      </c>
      <c r="B94" s="391" t="s">
        <v>305</v>
      </c>
      <c r="C94" s="403">
        <v>3905</v>
      </c>
      <c r="D94" s="389">
        <v>1.022</v>
      </c>
      <c r="E94" s="372">
        <v>2704</v>
      </c>
      <c r="F94" s="228"/>
    </row>
    <row r="95" spans="1:6" ht="15.75">
      <c r="A95" s="395" t="s">
        <v>303</v>
      </c>
      <c r="B95" s="391" t="s">
        <v>289</v>
      </c>
      <c r="C95" s="403">
        <v>11540</v>
      </c>
      <c r="D95" s="389">
        <v>0.927</v>
      </c>
      <c r="E95" s="372">
        <v>10982</v>
      </c>
      <c r="F95" s="228"/>
    </row>
    <row r="96" spans="1:6" ht="15.75">
      <c r="A96" s="390" t="s">
        <v>304</v>
      </c>
      <c r="B96" s="391" t="s">
        <v>289</v>
      </c>
      <c r="C96" s="403"/>
      <c r="D96" s="389"/>
      <c r="E96" s="372"/>
      <c r="F96" s="228"/>
    </row>
    <row r="97" spans="1:6" ht="15.75">
      <c r="A97" s="390" t="s">
        <v>180</v>
      </c>
      <c r="B97" s="391" t="s">
        <v>18</v>
      </c>
      <c r="C97" s="403">
        <v>1048</v>
      </c>
      <c r="D97" s="389">
        <v>1.088</v>
      </c>
      <c r="E97" s="372"/>
      <c r="F97" s="228"/>
    </row>
    <row r="98" spans="1:6" ht="15.75">
      <c r="A98" s="390" t="s">
        <v>159</v>
      </c>
      <c r="B98" s="391" t="s">
        <v>18</v>
      </c>
      <c r="C98" s="403">
        <v>293320</v>
      </c>
      <c r="D98" s="389">
        <v>1.441</v>
      </c>
      <c r="E98" s="372">
        <v>250723</v>
      </c>
      <c r="F98" s="228"/>
    </row>
    <row r="99" spans="1:6" ht="15.75">
      <c r="A99" s="390" t="s">
        <v>160</v>
      </c>
      <c r="B99" s="391" t="s">
        <v>18</v>
      </c>
      <c r="C99" s="403">
        <v>198753</v>
      </c>
      <c r="D99" s="389">
        <v>0.866</v>
      </c>
      <c r="E99" s="372">
        <v>292269</v>
      </c>
      <c r="F99" s="228"/>
    </row>
    <row r="100" spans="1:6" ht="15.75">
      <c r="A100" s="390" t="s">
        <v>219</v>
      </c>
      <c r="B100" s="391"/>
      <c r="C100" s="403"/>
      <c r="D100" s="389"/>
      <c r="E100" s="372"/>
      <c r="F100" s="228"/>
    </row>
    <row r="101" spans="1:6" ht="15.75">
      <c r="A101" s="390" t="s">
        <v>220</v>
      </c>
      <c r="B101" s="391" t="s">
        <v>18</v>
      </c>
      <c r="C101" s="403">
        <v>1043</v>
      </c>
      <c r="D101" s="389">
        <v>1.001</v>
      </c>
      <c r="E101" s="372">
        <v>1135</v>
      </c>
      <c r="F101" s="228"/>
    </row>
    <row r="102" spans="1:6" ht="15.75">
      <c r="A102" s="390" t="s">
        <v>161</v>
      </c>
      <c r="B102" s="391" t="s">
        <v>18</v>
      </c>
      <c r="C102" s="403">
        <v>10119</v>
      </c>
      <c r="D102" s="389">
        <v>0.999</v>
      </c>
      <c r="E102" s="372">
        <v>3027</v>
      </c>
      <c r="F102" s="228"/>
    </row>
    <row r="103" spans="1:6" ht="15.75">
      <c r="A103" s="390" t="s">
        <v>165</v>
      </c>
      <c r="B103" s="391" t="s">
        <v>18</v>
      </c>
      <c r="C103" s="404"/>
      <c r="D103" s="389"/>
      <c r="E103" s="373">
        <v>8570</v>
      </c>
      <c r="F103" s="228"/>
    </row>
    <row r="104" spans="1:4" ht="15.75">
      <c r="A104" s="390"/>
      <c r="B104" s="391"/>
      <c r="C104" s="368"/>
      <c r="D104" s="368"/>
    </row>
    <row r="105" spans="1:4" ht="15.75" hidden="1">
      <c r="A105" s="369" t="s">
        <v>103</v>
      </c>
      <c r="B105" s="369"/>
      <c r="C105" s="369"/>
      <c r="D105" s="369"/>
    </row>
    <row r="106" spans="1:4" ht="15.75" hidden="1">
      <c r="A106" s="369"/>
      <c r="B106" s="369"/>
      <c r="C106" s="369"/>
      <c r="D106" s="369"/>
    </row>
    <row r="107" spans="1:4" ht="32.25" customHeight="1" hidden="1">
      <c r="A107" s="370" t="s">
        <v>424</v>
      </c>
      <c r="B107" s="370"/>
      <c r="C107" s="370"/>
      <c r="D107" s="370"/>
    </row>
    <row r="108" spans="1:4" ht="39" customHeight="1" hidden="1">
      <c r="A108" s="370" t="s">
        <v>318</v>
      </c>
      <c r="B108" s="370"/>
      <c r="C108" s="370"/>
      <c r="D108" s="370"/>
    </row>
    <row r="109" spans="1:4" ht="15.75" hidden="1">
      <c r="A109" s="381" t="s">
        <v>419</v>
      </c>
      <c r="B109" s="381" t="s">
        <v>319</v>
      </c>
      <c r="C109" s="381" t="s">
        <v>320</v>
      </c>
      <c r="D109" s="381"/>
    </row>
    <row r="110" spans="1:4" ht="15.75" hidden="1">
      <c r="A110" s="383" t="s">
        <v>321</v>
      </c>
      <c r="B110" s="383" t="s">
        <v>342</v>
      </c>
      <c r="C110" s="383"/>
      <c r="D110" s="383"/>
    </row>
    <row r="111" spans="1:4" ht="15.75" hidden="1">
      <c r="A111" s="383" t="s">
        <v>322</v>
      </c>
      <c r="B111" s="383"/>
      <c r="C111" s="383"/>
      <c r="D111" s="383"/>
    </row>
    <row r="112" spans="1:4" ht="15.75" hidden="1">
      <c r="A112" s="371" t="s">
        <v>325</v>
      </c>
      <c r="B112" s="371"/>
      <c r="C112" s="371"/>
      <c r="D112" s="371"/>
    </row>
    <row r="113" spans="1:4" ht="47.25" hidden="1">
      <c r="A113" s="405"/>
      <c r="B113" s="406" t="s">
        <v>81</v>
      </c>
      <c r="C113" s="407" t="s">
        <v>104</v>
      </c>
      <c r="D113" s="408" t="s">
        <v>190</v>
      </c>
    </row>
    <row r="114" spans="1:4" ht="25.5" hidden="1">
      <c r="A114" s="409" t="s">
        <v>153</v>
      </c>
      <c r="B114" s="410" t="s">
        <v>323</v>
      </c>
      <c r="C114" s="411"/>
      <c r="D114" s="412"/>
    </row>
    <row r="115" spans="1:4" ht="15.75" hidden="1">
      <c r="A115" s="413" t="s">
        <v>106</v>
      </c>
      <c r="B115" s="414" t="s">
        <v>3</v>
      </c>
      <c r="C115" s="411"/>
      <c r="D115" s="415"/>
    </row>
    <row r="116" spans="1:4" ht="15.75" hidden="1">
      <c r="A116" s="413" t="s">
        <v>107</v>
      </c>
      <c r="B116" s="414" t="s">
        <v>45</v>
      </c>
      <c r="C116" s="411"/>
      <c r="D116" s="415"/>
    </row>
    <row r="117" spans="1:4" ht="15.75" hidden="1">
      <c r="A117" s="409" t="s">
        <v>108</v>
      </c>
      <c r="B117" s="410" t="s">
        <v>17</v>
      </c>
      <c r="C117" s="411"/>
      <c r="D117" s="415"/>
    </row>
    <row r="118" spans="1:4" ht="38.25" hidden="1">
      <c r="A118" s="409" t="s">
        <v>105</v>
      </c>
      <c r="B118" s="410"/>
      <c r="C118" s="411"/>
      <c r="D118" s="415"/>
    </row>
    <row r="119" spans="1:4" ht="15.75" hidden="1">
      <c r="A119" s="413"/>
      <c r="B119" s="414"/>
      <c r="C119" s="411"/>
      <c r="D119" s="415"/>
    </row>
    <row r="120" spans="1:4" ht="15.75" hidden="1">
      <c r="A120" s="413"/>
      <c r="B120" s="414"/>
      <c r="C120" s="411"/>
      <c r="D120" s="415"/>
    </row>
    <row r="121" spans="1:4" ht="15.75" hidden="1">
      <c r="A121" s="413"/>
      <c r="B121" s="414"/>
      <c r="C121" s="411"/>
      <c r="D121" s="415"/>
    </row>
    <row r="122" spans="1:4" ht="15.75" hidden="1">
      <c r="A122" s="413" t="s">
        <v>180</v>
      </c>
      <c r="B122" s="414" t="s">
        <v>18</v>
      </c>
      <c r="C122" s="411"/>
      <c r="D122" s="415"/>
    </row>
    <row r="123" spans="1:4" ht="15.75" hidden="1">
      <c r="A123" s="413" t="s">
        <v>159</v>
      </c>
      <c r="B123" s="414"/>
      <c r="C123" s="411"/>
      <c r="D123" s="415"/>
    </row>
    <row r="124" spans="1:4" ht="15.75" hidden="1">
      <c r="A124" s="413" t="s">
        <v>160</v>
      </c>
      <c r="B124" s="414"/>
      <c r="C124" s="411"/>
      <c r="D124" s="415"/>
    </row>
    <row r="125" spans="1:4" ht="15.75" hidden="1">
      <c r="A125" s="413" t="s">
        <v>219</v>
      </c>
      <c r="B125" s="414"/>
      <c r="C125" s="411"/>
      <c r="D125" s="415"/>
    </row>
    <row r="126" spans="1:4" ht="15.75" hidden="1">
      <c r="A126" s="413" t="s">
        <v>220</v>
      </c>
      <c r="B126" s="414"/>
      <c r="C126" s="411"/>
      <c r="D126" s="415"/>
    </row>
    <row r="127" spans="1:4" ht="15.75" hidden="1">
      <c r="A127" s="413" t="s">
        <v>161</v>
      </c>
      <c r="B127" s="414" t="s">
        <v>18</v>
      </c>
      <c r="C127" s="411"/>
      <c r="D127" s="415"/>
    </row>
    <row r="128" spans="1:4" ht="27" customHeight="1" hidden="1" outlineLevel="1">
      <c r="A128" s="369" t="s">
        <v>359</v>
      </c>
      <c r="B128" s="369"/>
      <c r="C128" s="364"/>
      <c r="D128" s="364"/>
    </row>
    <row r="129" spans="1:4" ht="7.5" customHeight="1" hidden="1" outlineLevel="1">
      <c r="A129" s="364"/>
      <c r="B129" s="364"/>
      <c r="C129" s="364"/>
      <c r="D129" s="364"/>
    </row>
    <row r="130" spans="1:4" ht="15.75" hidden="1" outlineLevel="1">
      <c r="A130" s="370" t="s">
        <v>424</v>
      </c>
      <c r="B130" s="370"/>
      <c r="C130" s="370"/>
      <c r="D130" s="370"/>
    </row>
    <row r="131" spans="1:4" ht="15.75" hidden="1" outlineLevel="1">
      <c r="A131" s="370" t="s">
        <v>360</v>
      </c>
      <c r="B131" s="370"/>
      <c r="C131" s="370"/>
      <c r="D131" s="370"/>
    </row>
    <row r="132" spans="1:4" ht="15.75" hidden="1" outlineLevel="1">
      <c r="A132" s="381" t="s">
        <v>361</v>
      </c>
      <c r="B132" s="381" t="s">
        <v>319</v>
      </c>
      <c r="C132" s="380" t="s">
        <v>320</v>
      </c>
      <c r="D132" s="381"/>
    </row>
    <row r="133" spans="1:4" ht="15.75" hidden="1" outlineLevel="1">
      <c r="A133" s="383" t="s">
        <v>321</v>
      </c>
      <c r="B133" s="383"/>
      <c r="C133" s="383" t="s">
        <v>342</v>
      </c>
      <c r="D133" s="383"/>
    </row>
    <row r="134" spans="1:4" ht="15.75" hidden="1" outlineLevel="1">
      <c r="A134" s="383" t="s">
        <v>322</v>
      </c>
      <c r="B134" s="383"/>
      <c r="C134" s="383"/>
      <c r="D134" s="383"/>
    </row>
    <row r="135" spans="1:4" ht="15.75" hidden="1" outlineLevel="1">
      <c r="A135" s="364" t="s">
        <v>409</v>
      </c>
      <c r="B135" s="364"/>
      <c r="C135" s="364"/>
      <c r="D135" s="364"/>
    </row>
    <row r="136" spans="1:4" ht="47.25" hidden="1" outlineLevel="1">
      <c r="A136" s="405"/>
      <c r="B136" s="406" t="s">
        <v>81</v>
      </c>
      <c r="C136" s="407" t="s">
        <v>104</v>
      </c>
      <c r="D136" s="408" t="s">
        <v>190</v>
      </c>
    </row>
    <row r="137" spans="1:4" ht="25.5" hidden="1" outlineLevel="1">
      <c r="A137" s="409" t="s">
        <v>362</v>
      </c>
      <c r="B137" s="410" t="s">
        <v>323</v>
      </c>
      <c r="C137" s="402"/>
      <c r="D137" s="416"/>
    </row>
    <row r="138" spans="1:4" ht="15.75" hidden="1" outlineLevel="1">
      <c r="A138" s="413" t="s">
        <v>106</v>
      </c>
      <c r="B138" s="414" t="s">
        <v>3</v>
      </c>
      <c r="C138" s="402"/>
      <c r="D138" s="417"/>
    </row>
    <row r="139" spans="1:4" ht="15.75" hidden="1" outlineLevel="1">
      <c r="A139" s="413" t="s">
        <v>107</v>
      </c>
      <c r="B139" s="414" t="s">
        <v>45</v>
      </c>
      <c r="C139" s="402"/>
      <c r="D139" s="417"/>
    </row>
    <row r="140" spans="1:4" ht="15.75" hidden="1" outlineLevel="1">
      <c r="A140" s="409" t="s">
        <v>108</v>
      </c>
      <c r="B140" s="410" t="s">
        <v>17</v>
      </c>
      <c r="C140" s="402"/>
      <c r="D140" s="417"/>
    </row>
    <row r="141" spans="1:4" ht="38.25" hidden="1" outlineLevel="1">
      <c r="A141" s="409" t="s">
        <v>105</v>
      </c>
      <c r="B141" s="410"/>
      <c r="C141" s="402"/>
      <c r="D141" s="417"/>
    </row>
    <row r="142" spans="1:4" ht="15.75" hidden="1" outlineLevel="1">
      <c r="A142" s="413"/>
      <c r="B142" s="414"/>
      <c r="C142" s="402"/>
      <c r="D142" s="417"/>
    </row>
    <row r="143" spans="1:4" ht="15.75" hidden="1" outlineLevel="1">
      <c r="A143" s="413"/>
      <c r="B143" s="414"/>
      <c r="C143" s="402"/>
      <c r="D143" s="417"/>
    </row>
    <row r="144" spans="1:4" ht="15.75" hidden="1" outlineLevel="1">
      <c r="A144" s="413"/>
      <c r="B144" s="414"/>
      <c r="C144" s="402"/>
      <c r="D144" s="417"/>
    </row>
    <row r="145" spans="1:4" ht="15.75" hidden="1" outlineLevel="1">
      <c r="A145" s="413" t="s">
        <v>180</v>
      </c>
      <c r="B145" s="414" t="s">
        <v>18</v>
      </c>
      <c r="C145" s="402"/>
      <c r="D145" s="417"/>
    </row>
    <row r="146" spans="1:4" ht="15.75" hidden="1" outlineLevel="1">
      <c r="A146" s="413" t="s">
        <v>159</v>
      </c>
      <c r="B146" s="414"/>
      <c r="C146" s="402"/>
      <c r="D146" s="417"/>
    </row>
    <row r="147" spans="1:4" ht="15.75" hidden="1" outlineLevel="1">
      <c r="A147" s="413" t="s">
        <v>160</v>
      </c>
      <c r="B147" s="414"/>
      <c r="C147" s="402"/>
      <c r="D147" s="417"/>
    </row>
    <row r="148" spans="1:4" ht="15.75" hidden="1" outlineLevel="1">
      <c r="A148" s="413" t="s">
        <v>219</v>
      </c>
      <c r="B148" s="414"/>
      <c r="C148" s="402"/>
      <c r="D148" s="417"/>
    </row>
    <row r="149" spans="1:4" ht="15.75" hidden="1" outlineLevel="1">
      <c r="A149" s="413" t="s">
        <v>220</v>
      </c>
      <c r="B149" s="414"/>
      <c r="C149" s="402"/>
      <c r="D149" s="417"/>
    </row>
    <row r="150" spans="1:4" ht="15.75" hidden="1" outlineLevel="1">
      <c r="A150" s="413" t="s">
        <v>161</v>
      </c>
      <c r="B150" s="414" t="s">
        <v>18</v>
      </c>
      <c r="C150" s="402"/>
      <c r="D150" s="417"/>
    </row>
    <row r="151" spans="1:4" ht="15.75" hidden="1" outlineLevel="1">
      <c r="A151" s="413" t="s">
        <v>165</v>
      </c>
      <c r="B151" s="414" t="s">
        <v>18</v>
      </c>
      <c r="C151" s="402"/>
      <c r="D151" s="417"/>
    </row>
    <row r="152" spans="1:4" ht="15.75" collapsed="1">
      <c r="A152" s="390"/>
      <c r="B152" s="391"/>
      <c r="C152" s="368"/>
      <c r="D152" s="368"/>
    </row>
  </sheetData>
  <sheetProtection/>
  <mergeCells count="26">
    <mergeCell ref="A128:D129"/>
    <mergeCell ref="A130:D130"/>
    <mergeCell ref="A131:D131"/>
    <mergeCell ref="A135:D135"/>
    <mergeCell ref="A29:D30"/>
    <mergeCell ref="A31:D31"/>
    <mergeCell ref="A79:D80"/>
    <mergeCell ref="A81:D81"/>
    <mergeCell ref="A82:D82"/>
    <mergeCell ref="A61:D61"/>
    <mergeCell ref="A86:D86"/>
    <mergeCell ref="A55:D55"/>
    <mergeCell ref="A57:D57"/>
    <mergeCell ref="A105:D106"/>
    <mergeCell ref="A107:D107"/>
    <mergeCell ref="A56:D56"/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2" manualBreakCount="2">
    <brk id="51" max="255" man="1"/>
    <brk id="104" max="3" man="1"/>
  </rowBreaks>
  <colBreaks count="1" manualBreakCount="1">
    <brk id="4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2022-03-03T08:29:52Z</cp:lastPrinted>
  <dcterms:created xsi:type="dcterms:W3CDTF">2007-10-25T07:17:21Z</dcterms:created>
  <dcterms:modified xsi:type="dcterms:W3CDTF">2022-03-11T11:14:58Z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