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030" windowHeight="7965" tabRatio="886"/>
  </bookViews>
  <sheets>
    <sheet name="5.Оп.отч.испол.пл.реал.МП" sheetId="26" r:id="rId1"/>
    <sheet name="пояс.зап. к опер.отчету" sheetId="13" r:id="rId2"/>
  </sheets>
  <externalReferences>
    <externalReference r:id="rId3"/>
  </externalReferences>
  <definedNames>
    <definedName name="_xlnm.Print_Area" localSheetId="0">'5.Оп.отч.испол.пл.реал.МП'!$A$1:$F$366</definedName>
    <definedName name="_xlnm.Print_Area" localSheetId="1">'пояс.зап. к опер.отчету'!$A$1:$B$72</definedName>
  </definedNames>
  <calcPr calcId="125725"/>
</workbook>
</file>

<file path=xl/calcChain.xml><?xml version="1.0" encoding="utf-8"?>
<calcChain xmlns="http://schemas.openxmlformats.org/spreadsheetml/2006/main">
  <c r="E366" i="26"/>
  <c r="F366" s="1"/>
  <c r="D366"/>
  <c r="E364"/>
  <c r="D364"/>
  <c r="D361"/>
  <c r="E360"/>
  <c r="D360"/>
  <c r="E355"/>
  <c r="D355"/>
  <c r="E354"/>
  <c r="F354" s="1"/>
  <c r="D354"/>
  <c r="D349"/>
  <c r="E348"/>
  <c r="D348"/>
  <c r="E343"/>
  <c r="D343"/>
  <c r="E342"/>
  <c r="D342"/>
  <c r="D337"/>
  <c r="E336"/>
  <c r="E335"/>
  <c r="D335"/>
  <c r="D334"/>
  <c r="E333"/>
  <c r="D333"/>
  <c r="E332"/>
  <c r="D332"/>
  <c r="E330"/>
  <c r="D330"/>
  <c r="D325" s="1"/>
  <c r="E327"/>
  <c r="F327" s="1"/>
  <c r="E325"/>
  <c r="F325" s="1"/>
  <c r="E324"/>
  <c r="D324"/>
  <c r="E319"/>
  <c r="D319"/>
  <c r="E318"/>
  <c r="D318"/>
  <c r="D313" s="1"/>
  <c r="E313"/>
  <c r="E307"/>
  <c r="D307"/>
  <c r="E306"/>
  <c r="D306"/>
  <c r="D301" s="1"/>
  <c r="E301"/>
  <c r="E300"/>
  <c r="D300"/>
  <c r="D295" s="1"/>
  <c r="E295"/>
  <c r="E294"/>
  <c r="D294"/>
  <c r="D289" s="1"/>
  <c r="E289"/>
  <c r="F289" s="1"/>
  <c r="D288"/>
  <c r="E287"/>
  <c r="D287"/>
  <c r="E286"/>
  <c r="D286"/>
  <c r="E285"/>
  <c r="F285" s="1"/>
  <c r="D285"/>
  <c r="E284"/>
  <c r="D284"/>
  <c r="D283"/>
  <c r="E277"/>
  <c r="D277"/>
  <c r="F276"/>
  <c r="F273"/>
  <c r="E271"/>
  <c r="F271" s="1"/>
  <c r="D271"/>
  <c r="E265"/>
  <c r="D265"/>
  <c r="E264"/>
  <c r="D264"/>
  <c r="D259"/>
  <c r="E258"/>
  <c r="D258"/>
  <c r="D253"/>
  <c r="E252"/>
  <c r="D252"/>
  <c r="D247"/>
  <c r="E246"/>
  <c r="F246" s="1"/>
  <c r="D246"/>
  <c r="D241"/>
  <c r="E240"/>
  <c r="F240" s="1"/>
  <c r="D240"/>
  <c r="D235"/>
  <c r="E234"/>
  <c r="D234"/>
  <c r="D229"/>
  <c r="E228"/>
  <c r="D228"/>
  <c r="E226"/>
  <c r="D226"/>
  <c r="D223" s="1"/>
  <c r="E223"/>
  <c r="E222"/>
  <c r="D222"/>
  <c r="D217" s="1"/>
  <c r="E217"/>
  <c r="F217" s="1"/>
  <c r="E216"/>
  <c r="D216"/>
  <c r="D211" s="1"/>
  <c r="E211"/>
  <c r="E210"/>
  <c r="D210"/>
  <c r="D205" s="1"/>
  <c r="E205"/>
  <c r="F205" s="1"/>
  <c r="E204"/>
  <c r="E199" s="1"/>
  <c r="D204"/>
  <c r="D199"/>
  <c r="F198"/>
  <c r="F195"/>
  <c r="E193"/>
  <c r="D193"/>
  <c r="E187"/>
  <c r="D187"/>
  <c r="E186"/>
  <c r="E181" s="1"/>
  <c r="D186"/>
  <c r="D181"/>
  <c r="E180"/>
  <c r="D180"/>
  <c r="D175" s="1"/>
  <c r="E174"/>
  <c r="F174" s="1"/>
  <c r="D174"/>
  <c r="D169"/>
  <c r="E168"/>
  <c r="D168"/>
  <c r="D163" s="1"/>
  <c r="E162"/>
  <c r="F162" s="1"/>
  <c r="D162"/>
  <c r="D157"/>
  <c r="E156"/>
  <c r="E155"/>
  <c r="D155"/>
  <c r="E154"/>
  <c r="E153"/>
  <c r="D153"/>
  <c r="F153" s="1"/>
  <c r="E152"/>
  <c r="D152"/>
  <c r="E151"/>
  <c r="E145"/>
  <c r="D145"/>
  <c r="E144"/>
  <c r="D144"/>
  <c r="D139" s="1"/>
  <c r="E139"/>
  <c r="F139" s="1"/>
  <c r="E138"/>
  <c r="D138"/>
  <c r="D133" s="1"/>
  <c r="E133"/>
  <c r="E127"/>
  <c r="D127"/>
  <c r="E126"/>
  <c r="E120" s="1"/>
  <c r="D126"/>
  <c r="E121"/>
  <c r="D121"/>
  <c r="D120"/>
  <c r="E119"/>
  <c r="D119"/>
  <c r="E118"/>
  <c r="D118"/>
  <c r="E117"/>
  <c r="D117"/>
  <c r="E116"/>
  <c r="D116"/>
  <c r="D115" s="1"/>
  <c r="E114"/>
  <c r="D114"/>
  <c r="D109" s="1"/>
  <c r="E109"/>
  <c r="E108"/>
  <c r="D108"/>
  <c r="D103" s="1"/>
  <c r="E103"/>
  <c r="F103" s="1"/>
  <c r="E102"/>
  <c r="D102"/>
  <c r="D97" s="1"/>
  <c r="E97"/>
  <c r="E96"/>
  <c r="D96"/>
  <c r="D91" s="1"/>
  <c r="E91"/>
  <c r="F91" s="1"/>
  <c r="E90"/>
  <c r="D90"/>
  <c r="D85" s="1"/>
  <c r="D79" s="1"/>
  <c r="E85"/>
  <c r="E83"/>
  <c r="D83"/>
  <c r="E82"/>
  <c r="D82"/>
  <c r="E81"/>
  <c r="D81"/>
  <c r="E80"/>
  <c r="D80"/>
  <c r="E79"/>
  <c r="E72"/>
  <c r="D72"/>
  <c r="D66" s="1"/>
  <c r="E71"/>
  <c r="D71"/>
  <c r="E70"/>
  <c r="D70"/>
  <c r="E69"/>
  <c r="D69"/>
  <c r="E68"/>
  <c r="D68"/>
  <c r="E67"/>
  <c r="D67"/>
  <c r="E66"/>
  <c r="F65"/>
  <c r="F62"/>
  <c r="F61"/>
  <c r="E60"/>
  <c r="F60" s="1"/>
  <c r="D60"/>
  <c r="E59"/>
  <c r="D59"/>
  <c r="E58"/>
  <c r="D58"/>
  <c r="E57"/>
  <c r="D57"/>
  <c r="E56"/>
  <c r="F56" s="1"/>
  <c r="D56"/>
  <c r="E55"/>
  <c r="D55"/>
  <c r="F55" s="1"/>
  <c r="E54"/>
  <c r="D54"/>
  <c r="E48"/>
  <c r="D48"/>
  <c r="E47"/>
  <c r="D47"/>
  <c r="E46"/>
  <c r="D46"/>
  <c r="E45"/>
  <c r="D45"/>
  <c r="E44"/>
  <c r="D44"/>
  <c r="E43"/>
  <c r="D43"/>
  <c r="E42"/>
  <c r="D42"/>
  <c r="F41"/>
  <c r="F38"/>
  <c r="E36"/>
  <c r="D36"/>
  <c r="F36" s="1"/>
  <c r="F35"/>
  <c r="F32"/>
  <c r="E30"/>
  <c r="F30" s="1"/>
  <c r="D30"/>
  <c r="F29"/>
  <c r="F26"/>
  <c r="E24"/>
  <c r="D24"/>
  <c r="D18" s="1"/>
  <c r="D17" s="1"/>
  <c r="E23"/>
  <c r="D23"/>
  <c r="E22"/>
  <c r="D22"/>
  <c r="E21"/>
  <c r="D21"/>
  <c r="E20"/>
  <c r="D20"/>
  <c r="F20" s="1"/>
  <c r="E19"/>
  <c r="D19"/>
  <c r="E18"/>
  <c r="D15"/>
  <c r="D13"/>
  <c r="E12"/>
  <c r="F59" l="1"/>
  <c r="E15"/>
  <c r="F181"/>
  <c r="F193"/>
  <c r="F234"/>
  <c r="F258"/>
  <c r="F301"/>
  <c r="F342"/>
  <c r="F364"/>
  <c r="F23"/>
  <c r="F54"/>
  <c r="D12"/>
  <c r="F12" s="1"/>
  <c r="F168"/>
  <c r="F180"/>
  <c r="F252"/>
  <c r="F264"/>
  <c r="E288"/>
  <c r="F288" s="1"/>
  <c r="D336"/>
  <c r="D331" s="1"/>
  <c r="F120"/>
  <c r="E115"/>
  <c r="F115" s="1"/>
  <c r="F79"/>
  <c r="F18"/>
  <c r="F85"/>
  <c r="D84"/>
  <c r="F97"/>
  <c r="F109"/>
  <c r="F133"/>
  <c r="F211"/>
  <c r="F223"/>
  <c r="F295"/>
  <c r="F313"/>
  <c r="F24"/>
  <c r="F90"/>
  <c r="F96"/>
  <c r="F102"/>
  <c r="F108"/>
  <c r="F114"/>
  <c r="F138"/>
  <c r="F144"/>
  <c r="F210"/>
  <c r="F216"/>
  <c r="F222"/>
  <c r="F294"/>
  <c r="F300"/>
  <c r="F306"/>
  <c r="F318"/>
  <c r="F330"/>
  <c r="E13"/>
  <c r="F13" s="1"/>
  <c r="E17"/>
  <c r="F17" s="1"/>
  <c r="E84"/>
  <c r="D154"/>
  <c r="D14" s="1"/>
  <c r="D156"/>
  <c r="F156" s="1"/>
  <c r="E157"/>
  <c r="F157" s="1"/>
  <c r="E163"/>
  <c r="F163" s="1"/>
  <c r="E169"/>
  <c r="F169" s="1"/>
  <c r="E175"/>
  <c r="F175" s="1"/>
  <c r="E229"/>
  <c r="F229" s="1"/>
  <c r="E235"/>
  <c r="F235" s="1"/>
  <c r="E241"/>
  <c r="F241" s="1"/>
  <c r="E247"/>
  <c r="F247" s="1"/>
  <c r="E253"/>
  <c r="F253" s="1"/>
  <c r="E259"/>
  <c r="F259" s="1"/>
  <c r="E334"/>
  <c r="E337"/>
  <c r="F337" s="1"/>
  <c r="E349"/>
  <c r="F349" s="1"/>
  <c r="E361"/>
  <c r="F361" s="1"/>
  <c r="F336" l="1"/>
  <c r="E283"/>
  <c r="F283" s="1"/>
  <c r="F334"/>
  <c r="E331"/>
  <c r="E14"/>
  <c r="F14" s="1"/>
  <c r="D151"/>
  <c r="F84"/>
  <c r="E16"/>
  <c r="D16"/>
  <c r="D11" l="1"/>
  <c r="F151"/>
  <c r="D78"/>
  <c r="F331"/>
  <c r="E11"/>
  <c r="F11" s="1"/>
  <c r="E78"/>
  <c r="F16"/>
  <c r="F78" l="1"/>
</calcChain>
</file>

<file path=xl/sharedStrings.xml><?xml version="1.0" encoding="utf-8"?>
<sst xmlns="http://schemas.openxmlformats.org/spreadsheetml/2006/main" count="599" uniqueCount="235">
  <si>
    <t>1.</t>
  </si>
  <si>
    <t>2.</t>
  </si>
  <si>
    <t>3.</t>
  </si>
  <si>
    <t>4.</t>
  </si>
  <si>
    <t>5.</t>
  </si>
  <si>
    <t>Федеральный бюджет</t>
  </si>
  <si>
    <t>Итого</t>
  </si>
  <si>
    <t>№ п/п</t>
  </si>
  <si>
    <t>1.1.</t>
  </si>
  <si>
    <t>1.2.</t>
  </si>
  <si>
    <t>1.3.</t>
  </si>
  <si>
    <t>2.1.</t>
  </si>
  <si>
    <t>2.2.</t>
  </si>
  <si>
    <t>2.3.</t>
  </si>
  <si>
    <t>Наименование структурного элемента</t>
  </si>
  <si>
    <t>Итого по муниципальной программе</t>
  </si>
  <si>
    <t>Бюджет ЛО</t>
  </si>
  <si>
    <t>Бюджет ГМР</t>
  </si>
  <si>
    <t>Внебюджетные источники</t>
  </si>
  <si>
    <t>% выполнения от годового плана</t>
  </si>
  <si>
    <t>ПРОЕКТНАЯ ЧАСТЬ</t>
  </si>
  <si>
    <t>ПРОЦЕССНАЯ ЧАСТЬ</t>
  </si>
  <si>
    <t>ПОЯСНИТЕЛЬНАЯ ЗАПИСКА</t>
  </si>
  <si>
    <t>Оценка недвижимости, признание прав и регулирование отношений по муниципальной собственности</t>
  </si>
  <si>
    <t>1.4.</t>
  </si>
  <si>
    <t>1.5.</t>
  </si>
  <si>
    <t>2.4.</t>
  </si>
  <si>
    <t>2.5.</t>
  </si>
  <si>
    <t>4.5.</t>
  </si>
  <si>
    <t>4.6.</t>
  </si>
  <si>
    <t>4.7.</t>
  </si>
  <si>
    <t>5.2.</t>
  </si>
  <si>
    <t>5.4.</t>
  </si>
  <si>
    <t>5.5.</t>
  </si>
  <si>
    <t>Владение, пользование и распоряжение имуществом, находящимся в муниципальной собственности поселения</t>
  </si>
  <si>
    <t>Комплекс процессных мероприятий "Стимулирование экономической активности на территории МО Войсковицкое сельское поселение"</t>
  </si>
  <si>
    <t>Мероприятия в области строительства, архитектуры и градостроительства</t>
  </si>
  <si>
    <t>Мероприятия по развитию и поддержке предпринимательства;</t>
  </si>
  <si>
    <t xml:space="preserve">Содействие созданию условий для развития сельского хозяйства   </t>
  </si>
  <si>
    <t xml:space="preserve">Комплекс процессных мероприятий "Обеспечение безопасности на территории  МО Войсковицкое сельское поселение "      </t>
  </si>
  <si>
    <t xml:space="preserve">Проведение мероприятий по гражданской обороне;         </t>
  </si>
  <si>
    <t xml:space="preserve">Предупреждение и ликвидация последствий чрезвычайных ситуаций и стихийных бедствий природного и техногенного характера;           </t>
  </si>
  <si>
    <t xml:space="preserve">Профилактика терроризма и экстремизма 
</t>
  </si>
  <si>
    <t xml:space="preserve"> Мероприятия по формированию законопослушного поведения участников дорожного движения         </t>
  </si>
  <si>
    <t xml:space="preserve">Мероприятия в области жилищного хозяйства   </t>
  </si>
  <si>
    <t>Мероприятия  по энергосбережению и повышению энергоэффективности</t>
  </si>
  <si>
    <t xml:space="preserve">Мероприятия по организации и содержанию мест захоронений            </t>
  </si>
  <si>
    <t>  Комплекс процессных мероприятий "Развитие культуры, организация праздничных мероприятий  на территории МО Войсковицкое  сельское поселение"</t>
  </si>
  <si>
    <t>Обеспечение деятельности подведомственных учреждений культуры</t>
  </si>
  <si>
    <t xml:space="preserve">Субсидии бюджетным учреждениям на иные цели     </t>
  </si>
  <si>
    <t xml:space="preserve"> Обеспечение деятельности библиотек</t>
  </si>
  <si>
    <t xml:space="preserve"> Мероприятия по обеспечению первичных мер пожарной безопасности; </t>
  </si>
  <si>
    <t>3.1.</t>
  </si>
  <si>
    <t>4.1.</t>
  </si>
  <si>
    <t>4.2.</t>
  </si>
  <si>
    <t>4.3.</t>
  </si>
  <si>
    <t>4.4.</t>
  </si>
  <si>
    <t>5.1.</t>
  </si>
  <si>
    <t>5.3.</t>
  </si>
  <si>
    <t>Местный бюджет</t>
  </si>
  <si>
    <t>Мероприятия по озеленению территории поселения</t>
  </si>
  <si>
    <t xml:space="preserve">Источники финансирования согласно годовому плану </t>
  </si>
  <si>
    <t>местный бюджет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</si>
  <si>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</si>
  <si>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Перечисление ежемесячных взносов в фонд капитального ремонта общего имущества в многоквартирном доме на счет регионального оператора </t>
  </si>
  <si>
    <t xml:space="preserve">Организация уличного освещения     </t>
  </si>
  <si>
    <t xml:space="preserve">Мероприятия в области благоустройства   </t>
  </si>
  <si>
    <t xml:space="preserve">Сбор и удаление твердых коммунальных отходов (ТКО) с несанкционированных свалок 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</si>
  <si>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(конт.площ.)</t>
  </si>
  <si>
    <t>Поддержка развития общественной инфраструктуры муниципального значения</t>
  </si>
  <si>
    <t xml:space="preserve">Организация и проведение культурно-массовых молодежных мероприятий </t>
  </si>
  <si>
    <t xml:space="preserve">Реализация комплекса мер по профилактике девиантного поведения молодежи и трудовой адаптации несовершеннолетних 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</si>
  <si>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(ДК)</t>
  </si>
  <si>
    <t>Ремонт автомобильных дорог общего пользования местного значения</t>
  </si>
  <si>
    <t>Проведение культурно-массовых мероприятий к праздничным и памятным датам</t>
  </si>
  <si>
    <t>1.1. Оценка недвижимости, признание прав и регулирование отношений по муниципальной собственности</t>
  </si>
  <si>
    <t>1.2.Владение, пользование и распоряжение имуществом, находящимся в муниципальной собственности поселения</t>
  </si>
  <si>
    <t>1.3.Мероприятия в области строительства, архитектуры и градостроительства</t>
  </si>
  <si>
    <t xml:space="preserve">1.5. Содействие созданию условий для развития сельского хозяйства   </t>
  </si>
  <si>
    <t>1. Комплекс процессных мероприятий "Стимулирование экономической активности на территории МО Войсковицкое сельское поселение"</t>
  </si>
  <si>
    <t xml:space="preserve">2. Комплекс процессных мероприятий "Обеспечение безопасности на территории  МО Войсковицкое сельское поселение "    </t>
  </si>
  <si>
    <t xml:space="preserve">2.4. Профилактика терроризма и экстремизма </t>
  </si>
  <si>
    <t xml:space="preserve">2.5. Мероприятия по формированию законопослушного поведения участников дорожного движения         </t>
  </si>
  <si>
    <t>4.  Комплекс процессных мероприятий "Развитие культуры, организация праздничных мероприятий  на территории МО Войсковицкое  сельское поселение"</t>
  </si>
  <si>
    <t>4.1. Обеспечение деятельности подведомственных учреждений культуры</t>
  </si>
  <si>
    <t>4.2. Субсидии бюджетным учреждениям на иные цели</t>
  </si>
  <si>
    <t>4.3.  Обеспечение деятельности библиотек</t>
  </si>
  <si>
    <t xml:space="preserve">4.4. Субсидии бюджетным учреждениям на иные цели     </t>
  </si>
  <si>
    <t>4.5. Проведение культурно-массовых мероприятий к праздничным и памятным датам</t>
  </si>
  <si>
    <t xml:space="preserve">4.6. Субсидии бюджетным учреждениям на иные цели </t>
  </si>
  <si>
    <t>4.7. 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(ДК)</t>
  </si>
  <si>
    <t xml:space="preserve">5.1. Обеспечение деятельности подведомственных учреждений физкультуры и спорта </t>
  </si>
  <si>
    <t xml:space="preserve">5.2. Организация и проведение мероприятий в области физической культуры и спорта                              </t>
  </si>
  <si>
    <t xml:space="preserve">5.3. Организация и проведение культурно-массовых молодежных мероприятий </t>
  </si>
  <si>
    <t xml:space="preserve">5.4. Реализация комплекса мер по профилактике девиантного поведения молодежи и трудовой адаптации несовершеннолетних </t>
  </si>
  <si>
    <t>Оплата жилищных услуг за свободное жилье</t>
  </si>
  <si>
    <t>Ремонт сетей уличного освещения, оплата за потребленную электроэнегрию (ул.освещение)</t>
  </si>
  <si>
    <t>Мероприятия по энергоснабжению и повышению энергетической эффективности муниципальных объектов</t>
  </si>
  <si>
    <t>Мероприятия не запланированы</t>
  </si>
  <si>
    <t>Субсидии на обеспечение стимулирующих выплат работникам мун.учреждений культуры (ДК)</t>
  </si>
  <si>
    <t>Субсидии бюджетному учреждению МБУК ВЦКС в рамках муниципального задания (спорт)</t>
  </si>
  <si>
    <r>
      <t xml:space="preserve">                                                 </t>
    </r>
    <r>
      <rPr>
        <i/>
        <sz val="8"/>
        <color theme="1"/>
        <rFont val="Times New Roman"/>
        <family val="1"/>
        <charset val="204"/>
      </rPr>
      <t>Фамилия И.О.                                                                                                                 дата                                                 подпись</t>
    </r>
  </si>
  <si>
    <t>Субсидии бюджетному учреждению МБУК ВЦКС в рамках муниципального задания (культура)</t>
  </si>
  <si>
    <t>Субсидии бюджетному учреждению МБУК ВЦКС  в рамках муниципального задания (библиотека)</t>
  </si>
  <si>
    <t xml:space="preserve"> Комплекс процессных мероприятий  "Развитие физической культуры, спорта и молодежной политики   на территории МО Войсковицкое  сельское поселение"</t>
  </si>
  <si>
    <t>5.  Комплекс процессных мероприятий  "Развитие физической культуры, спорта и молодежной политики   на территории МО Войсковицкое  сельское поселение"</t>
  </si>
  <si>
    <t>Мероприятия направленные на достижение цели федерального проекта «Благоустройство сельских территорий»</t>
  </si>
  <si>
    <t>Мероприятия направленные на достижение цели федерального проекта «Дорожная сеть»</t>
  </si>
  <si>
    <t xml:space="preserve"> Мероприятия направленные на достижение цели федерального проекта  «Формирование комфортной городской среды»</t>
  </si>
  <si>
    <t>Содержание и уборка автомобильных дорог</t>
  </si>
  <si>
    <t xml:space="preserve">Проведение мероприятий по обеспечению безопасности дорожного движения </t>
  </si>
  <si>
    <t xml:space="preserve">Мероприятия в целях реализации областного закона от 15.января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 образований Ленинградской области 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</si>
  <si>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</si>
  <si>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 xml:space="preserve">Мероприятия в области коммунального хозяйства </t>
  </si>
  <si>
    <t>Проведение мероприятий в области спорта и физической культуры</t>
  </si>
  <si>
    <t>1. Мероприятия направленные на достижение цели федерального проекта «Благоустройство сельских территорий»</t>
  </si>
  <si>
    <t>Исполнение Плана реализации  муниципальной  программы МО Войсковицкого селського поселения                                                   С начала текущего года</t>
  </si>
  <si>
    <t xml:space="preserve">Мероприятия по обеспечению мер пожарной безопасности </t>
  </si>
  <si>
    <t xml:space="preserve"> </t>
  </si>
  <si>
    <t xml:space="preserve">к оперативному отчету о ходе реализации  муниципальной  программы "Социально-экономическое развитие МО Войсковицкое сельское поселение Гатчинского муниципального района Ленинградской области" </t>
  </si>
  <si>
    <r>
      <t>Муниципальная программа</t>
    </r>
    <r>
      <rPr>
        <i/>
        <sz val="10"/>
        <color theme="1"/>
        <rFont val="Times New Roman"/>
        <family val="1"/>
        <charset val="204"/>
      </rPr>
      <t xml:space="preserve"> –"</t>
    </r>
    <r>
      <rPr>
        <i/>
        <sz val="12"/>
        <color theme="1"/>
        <rFont val="Times New Roman"/>
        <family val="1"/>
        <charset val="204"/>
      </rPr>
      <t>Социально-экономическое развитие МО Войсковицкое сельское поселение Гатчинского муниципального района Ленинградской област"</t>
    </r>
  </si>
  <si>
    <t>ответственный исполнитель: -Администрация МО Войсковицкого селського поселения</t>
  </si>
  <si>
    <t>1.1. 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</si>
  <si>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1.4. Мероприятия по обустройству детских, игровых  площадок </t>
  </si>
  <si>
    <t xml:space="preserve">1.5. Реализация мерприятий по Капитальному ремонту объектов государственной (муниципальной) собственности
</t>
  </si>
  <si>
    <t>2. Мероприятия направленне на достижение цели федерального проекта «Дорожная сеть»</t>
  </si>
  <si>
    <t>2.1.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</si>
  <si>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3.  Мероприятия направленные на достижение цели федерального проекта  «Формирование комфортной городской среды»</t>
  </si>
  <si>
    <t>3.1. Реализация мероприятий по повышению уровня благоустройства территории МО Войсковицкое сельское поселение (ремонт Танковой аллеи в п.Новый Учхоз.)</t>
  </si>
  <si>
    <t xml:space="preserve">2.1. Проведение мероприятий по гражданской обороне   </t>
  </si>
  <si>
    <t>Проведение профилактических бесед с населением  по противодействию  терр-му и экстрим-му, финансирование не требуется</t>
  </si>
  <si>
    <t xml:space="preserve">2.2. Предупреждение и ликвидация последствий чрезвычайных ситуаций и стихийных бедствий природного и техногенного характера        </t>
  </si>
  <si>
    <t>Проведение профилактических бесед с населением  по ликвидации последствий чрезвычайных ситуаций и стихийных бедствий природного и техногенного характера, финансирование не требуется</t>
  </si>
  <si>
    <t xml:space="preserve">2.3.  Мероприятия по обеспечению первичных мер пожарной безопасности </t>
  </si>
  <si>
    <t>Мероприятия в 2023 году не запланированы</t>
  </si>
  <si>
    <t>1.4. Мероприятия по развитию и поддержке предпринимательства</t>
  </si>
  <si>
    <t>Устные беседы с дошкольниками и учащимися средней школы. Финансирования не требуется</t>
  </si>
  <si>
    <t>Утверждаю</t>
  </si>
  <si>
    <t>Войсковицкого сельского поселения</t>
  </si>
  <si>
    <t>Обеспечение деятельности подведомственных учреждений физкультуры и спорта (муниципальное задание)</t>
  </si>
  <si>
    <t>Обеспечение деятельности подведомственных учреждений физкультуры и спорта (иные цели)</t>
  </si>
  <si>
    <t xml:space="preserve">5.1.1. Обеспечение деятельности подведомственных учреждений физкультуры и спорта </t>
  </si>
  <si>
    <r>
      <t>I.</t>
    </r>
    <r>
      <rPr>
        <b/>
        <sz val="8"/>
        <color indexed="8"/>
        <rFont val="Times New Roman"/>
        <family val="1"/>
        <charset val="204"/>
      </rPr>
      <t>                     ПРОЕКТНАЯ ЧАСТЬ</t>
    </r>
  </si>
  <si>
    <r>
      <t>II.</t>
    </r>
    <r>
      <rPr>
        <b/>
        <sz val="8"/>
        <color indexed="8"/>
        <rFont val="Times New Roman"/>
        <family val="1"/>
        <charset val="204"/>
      </rPr>
      <t>                   ПРОЦЕССНАЯ ЧАСТЬ</t>
    </r>
  </si>
  <si>
    <t>Проведены мероприятия по обустройству пожарных разрывов путем опшки и окашивания по периметру населенных пунктов. Проведены беседы с населением о первичных мехар пожарной безопасности</t>
  </si>
  <si>
    <t>Мероприятия   не проводились</t>
  </si>
  <si>
    <t xml:space="preserve">Распределение бюджетных ассигнований на реализацию муниципальных программ в  МО Войсковицкое сельское поселение в 2024г </t>
  </si>
  <si>
    <t>Запланированный объем финансирования на 2024г</t>
  </si>
  <si>
    <t>Реализация комплекса мероприятий по борьбе с борщевиком Сосновского на территориях муниципальных образований Ленинградской области и оценка эффективности проведенных мероприятий</t>
  </si>
  <si>
    <t>Мероприятия по обустройству детских, игровых, спортивных  площадок (Памптрек)</t>
  </si>
  <si>
    <t xml:space="preserve"> Мероприятия направленные на достижение цели отраслевого проекта "Развитие физической культуры и спорта в Ленинградской области"</t>
  </si>
  <si>
    <t>Капитальный ремонт стадиона МБУК "Войсковицкий центр культуры и спорта" по адресу: Ленинградская область, Гатчинский р-н, пос. Войсковицы, ул. Молодежная, уч.1в</t>
  </si>
  <si>
    <t xml:space="preserve">Коплекс процессных мероприятий "Жилищно-коммунальное хозяйство, содержание автомобильных дорог и благоустройство территории МО Войсковицкое сельское поселение"  </t>
  </si>
  <si>
    <t>3.1</t>
  </si>
  <si>
    <t xml:space="preserve">Обеспечение деятельности подведомственных учреждений 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</si>
  <si>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</si>
  <si>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</si>
  <si>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</si>
  <si>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</si>
  <si>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</si>
  <si>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</si>
  <si>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</si>
  <si>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</si>
  <si>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</si>
  <si>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</si>
  <si>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</si>
  <si>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</si>
  <si>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</si>
  <si>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</si>
  <si>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</si>
  <si>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</si>
  <si>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</si>
  <si>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</si>
  <si>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</si>
  <si>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</si>
  <si>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1.2.Мероприятия по обустройству детских, игровых, спортивных  площадок (Памптрек)</t>
  </si>
  <si>
    <t xml:space="preserve">1.3. Мероприятия по капремонту МБУК "Войсковицкий ЦКС" в части фасада, в том чсиле благоустройство прилегающей территории </t>
  </si>
  <si>
    <t>Мероприятия по капремонту здания МБУК Войсковицкий ЦКС</t>
  </si>
  <si>
    <t>Реализация мероприятий по уничтожению борщевика Сосновского.</t>
  </si>
  <si>
    <t>Мероприятия в 2024 году не запланированы</t>
  </si>
  <si>
    <t>Реализация проекта по благоустройству общественного пространства "Детская спортивно-игровая площадка на ул. Молодежная" в п.Войсковицы</t>
  </si>
  <si>
    <t>Проведена оценка рыночной стоимости зем.участка</t>
  </si>
  <si>
    <t>Подготовка межевых планов 3х зем.участков</t>
  </si>
  <si>
    <t>Мероприятия не проводились</t>
  </si>
  <si>
    <t>Проведение мероприятий запланировано на 3 квартал</t>
  </si>
  <si>
    <t>Ремонт пешеходного тротуара от пл. Манина до ул. Ростова</t>
  </si>
  <si>
    <t>Ремонт участка дороги в д.Карстолово, ул. Фабричная</t>
  </si>
  <si>
    <t>Приобретение песко-соляной смеси. Приобретение информационных табличек. Опиловка деревьев. Демонтаж новогодних елей и ограждений к ним.</t>
  </si>
  <si>
    <t>Ремонт сетей уличного освещения в п.Войсковицы</t>
  </si>
  <si>
    <t>Субсидии бюджетному учреждению МБУК ВЦКС на  иные цели-</t>
  </si>
  <si>
    <t>Мероприятия  в 2024 году не запланированы</t>
  </si>
  <si>
    <t>Приобретение цветов и подарков к памятным и юбилейным датам, транспортные услуги. Субсидии бюджетному учреждению МБУК ВЦКС в рамках муниципального задания</t>
  </si>
  <si>
    <t xml:space="preserve">Субсидии бюджетному учреждению МБУК ВЦКС на  иные цели </t>
  </si>
  <si>
    <t xml:space="preserve">3.1. Обеспечение деятельности подведомственных учреждений </t>
  </si>
  <si>
    <t>Мероприятия по вывозу мусора, очистке дорог от снега, приобретение услуг экскавтора для расчистки дорог,  приобретение песка, отсева, соляной смеси.</t>
  </si>
  <si>
    <t>Мероприятия по благоустройству, уборке и санитарной очистке  территории поселения; ремонту игрового оборуджования, содержание тспецютехники, приобретение ГСМ для техники, подметание дорог механизированным способом.</t>
  </si>
  <si>
    <t xml:space="preserve">3.2. Строительство и содержание автомобильных дорог и инженерных сооружений на них в границахз МО                       </t>
  </si>
  <si>
    <t>3.4. Ремонт автомобильных дорог общего пользования местного значения</t>
  </si>
  <si>
    <t>3.5. Поддержка развития инфраструктуры муниципального значения</t>
  </si>
  <si>
    <t>3.6. Мероприятия 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</si>
  <si>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3.7. 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</t>
  </si>
  <si>
    <t xml:space="preserve">3.8. Мероприятия по обеспечению мер пожарной безопасности </t>
  </si>
  <si>
    <t xml:space="preserve">3.9. Мероприятия в области жилищного хозяйства   </t>
  </si>
  <si>
    <t>3.10. Мероприятия  по энергосбережению и повышению энергоэффективности</t>
  </si>
  <si>
    <t xml:space="preserve">3.11. Перечисление ежемесячных взносов в фонд капитального ремонта общего имущества в многоквартирном доме на счет регионального оператора </t>
  </si>
  <si>
    <t xml:space="preserve">3.12. Мероприятия в области коммунального хозяйств  </t>
  </si>
  <si>
    <t xml:space="preserve">3.13. Организация уличного освещения  </t>
  </si>
  <si>
    <t>3.14. Мероприятия по озеленению территории поселения</t>
  </si>
  <si>
    <t xml:space="preserve">3.15. Мероприятия по организации и содержанию мест захоронений            </t>
  </si>
  <si>
    <t xml:space="preserve">3.16. Мероприятия в области благоустройства   </t>
  </si>
  <si>
    <t>3.17. Мероприятия по энергоснабжению и повышению энергетической эффективности  муниципальных объектов</t>
  </si>
  <si>
    <t xml:space="preserve">3.18. Сбор и удаление твердых коммунальных отходов (ТКО) с несанкционированных свалок </t>
  </si>
  <si>
    <t>3.19. 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(конт.площ.)</t>
  </si>
  <si>
    <t>3.20. Мероприятия 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</si>
  <si>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3.3. Обеспечение безопасности дорожного движения</t>
  </si>
  <si>
    <t>Реализация мероприятий по обустройству спортивной площадки "Памптрек" на ул. Молодежная</t>
  </si>
  <si>
    <t>Проведение бесед с детьми и молодежью</t>
  </si>
  <si>
    <t>Мероприятия по капремонту МБУК "Войсковицкий ЦКС" в части фассада, в том чсиле благоустройство прилегающей территории (2024г)
Мероприятия по кап.ремонту  в части помещения №35, в том числе приобретение оборудования для МБУК "Войсковицкий центр культуры и спорта" по адресу : 188360, Ленинградская область, Гатчинский район, пос. Войсковицы, ул. Молодежная, д.1. (2026г)</t>
  </si>
  <si>
    <r>
      <t>Реализация мероприятий по повышению уровня благоустройства территории МО Войсковицкое сельское поселение</t>
    </r>
    <r>
      <rPr>
        <sz val="7"/>
        <color indexed="8"/>
        <rFont val="Times New Roman"/>
        <family val="1"/>
        <charset val="204"/>
      </rPr>
      <t xml:space="preserve"> (Обустройство детской спортивно-игровой площадки на ул. Молодежная в п.Войсковицы)</t>
    </r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</si>
  <si>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(ремон участка а/д ул. Фабричная в д. Карстолово)</t>
  </si>
  <si>
    <t>Мероприятия 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(ул.освещ в п. Войсковицы)</t>
  </si>
  <si>
    <t>1 полугодие 2024 года</t>
  </si>
  <si>
    <t>Мероприятия по разметке дорог и установке дорожных знаков</t>
  </si>
  <si>
    <t>Проведена обрезка кустарников и деревьев, приобретены и высажены саженцы питуньи, проведена подкормка ранеевысаженных деревьев</t>
  </si>
  <si>
    <t>Вывоз мусора с кладбищ</t>
  </si>
  <si>
    <t>Мероприятия запланированы на 3 квартал</t>
  </si>
  <si>
    <t>Перевозка коллективов для участия в конкурсах и фестивалях</t>
  </si>
  <si>
    <t>Трудоустройство несовершеннолетних граждан</t>
  </si>
  <si>
    <r>
      <t xml:space="preserve">              Ответственный исполнитель: _</t>
    </r>
    <r>
      <rPr>
        <b/>
        <u/>
        <sz val="12"/>
        <color theme="1"/>
        <rFont val="Times New Roman"/>
        <family val="1"/>
        <charset val="204"/>
      </rPr>
      <t xml:space="preserve">Семенова Т.А.________________________  </t>
    </r>
    <r>
      <rPr>
        <b/>
        <sz val="12"/>
        <color theme="1"/>
        <rFont val="Times New Roman"/>
        <family val="1"/>
        <charset val="204"/>
      </rPr>
      <t xml:space="preserve">                     </t>
    </r>
    <r>
      <rPr>
        <b/>
        <u/>
        <sz val="12"/>
        <color theme="1"/>
        <rFont val="Times New Roman"/>
        <family val="1"/>
        <charset val="204"/>
      </rPr>
      <t xml:space="preserve">12.07.2024   </t>
    </r>
    <r>
      <rPr>
        <b/>
        <sz val="12"/>
        <color theme="1"/>
        <rFont val="Times New Roman"/>
        <family val="1"/>
        <charset val="204"/>
      </rPr>
      <t xml:space="preserve">                ___________________ </t>
    </r>
    <r>
      <rPr>
        <sz val="12"/>
        <color theme="1"/>
        <rFont val="Times New Roman"/>
        <family val="1"/>
        <charset val="204"/>
      </rPr>
      <t>.</t>
    </r>
    <r>
      <rPr>
        <b/>
        <sz val="12"/>
        <color theme="1"/>
        <rFont val="Times New Roman"/>
        <family val="1"/>
        <charset val="204"/>
      </rPr>
      <t xml:space="preserve">          </t>
    </r>
  </si>
  <si>
    <t xml:space="preserve">Мероприятия по ямочному ремонту, приобретение щебня и отсева, подготовка сметной документации, услуги строительного контроля </t>
  </si>
  <si>
    <t>И.о. главы администрации</t>
  </si>
  <si>
    <t>А.В. Белоконов</t>
  </si>
  <si>
    <t xml:space="preserve">3. Комплекс процессных мероприятий "Жилищно-коммунальное хозяйство, содержание автомобильных дорог и благоустройство территории МО Войсковицкое сельское поселение"    </t>
  </si>
  <si>
    <t>Оплата за отопление свободного жилого фонда, приобретение коммунальной машины на базе МТЗ, с навесным оборудованием</t>
  </si>
  <si>
    <t>Профинансировано за 1 полугодие 2024г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</si>
</sst>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7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1" fillId="0" borderId="0" xfId="0" applyFont="1" applyAlignment="1">
      <alignment horizontal="justify"/>
    </xf>
    <xf numFmtId="0" fontId="6" fillId="0" borderId="4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/>
    <xf numFmtId="0" fontId="3" fillId="0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2" fontId="2" fillId="0" borderId="16" xfId="0" applyNumberFormat="1" applyFont="1" applyBorder="1" applyAlignment="1">
      <alignment horizontal="right" vertical="center"/>
    </xf>
    <xf numFmtId="0" fontId="3" fillId="0" borderId="4" xfId="0" applyFont="1" applyFill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2" fontId="6" fillId="10" borderId="4" xfId="0" applyNumberFormat="1" applyFont="1" applyFill="1" applyBorder="1" applyAlignment="1">
      <alignment horizontal="center" vertical="center" wrapText="1"/>
    </xf>
    <xf numFmtId="10" fontId="19" fillId="10" borderId="1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 vertical="center" wrapText="1"/>
    </xf>
    <xf numFmtId="10" fontId="19" fillId="5" borderId="1" xfId="0" applyNumberFormat="1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 wrapText="1"/>
    </xf>
    <xf numFmtId="10" fontId="19" fillId="9" borderId="1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 vertical="center" wrapText="1"/>
    </xf>
    <xf numFmtId="10" fontId="19" fillId="8" borderId="1" xfId="0" applyNumberFormat="1" applyFont="1" applyFill="1" applyBorder="1" applyAlignment="1">
      <alignment horizontal="center"/>
    </xf>
    <xf numFmtId="2" fontId="6" fillId="11" borderId="4" xfId="0" applyNumberFormat="1" applyFont="1" applyFill="1" applyBorder="1" applyAlignment="1">
      <alignment horizontal="center" vertical="center" wrapText="1"/>
    </xf>
    <xf numFmtId="10" fontId="19" fillId="11" borderId="1" xfId="0" applyNumberFormat="1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10" fontId="20" fillId="0" borderId="1" xfId="0" applyNumberFormat="1" applyFont="1" applyBorder="1" applyAlignment="1">
      <alignment horizontal="center"/>
    </xf>
    <xf numFmtId="2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2" fontId="20" fillId="0" borderId="12" xfId="0" applyNumberFormat="1" applyFont="1" applyFill="1" applyBorder="1" applyAlignment="1">
      <alignment horizontal="center" vertical="center" wrapText="1"/>
    </xf>
    <xf numFmtId="2" fontId="20" fillId="0" borderId="4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2" fontId="6" fillId="6" borderId="2" xfId="0" applyNumberFormat="1" applyFont="1" applyFill="1" applyBorder="1" applyAlignment="1">
      <alignment horizontal="center" vertical="center" wrapText="1"/>
    </xf>
    <xf numFmtId="2" fontId="6" fillId="6" borderId="6" xfId="0" applyNumberFormat="1" applyFont="1" applyFill="1" applyBorder="1" applyAlignment="1">
      <alignment horizontal="center" vertical="center" wrapText="1"/>
    </xf>
    <xf numFmtId="10" fontId="19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vertical="center" wrapText="1"/>
    </xf>
    <xf numFmtId="2" fontId="6" fillId="4" borderId="12" xfId="0" applyNumberFormat="1" applyFont="1" applyFill="1" applyBorder="1" applyAlignment="1">
      <alignment horizontal="center" vertical="center" wrapText="1"/>
    </xf>
    <xf numFmtId="10" fontId="19" fillId="4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8" borderId="12" xfId="0" applyNumberFormat="1" applyFont="1" applyFill="1" applyBorder="1" applyAlignment="1">
      <alignment horizontal="center" vertical="center" wrapText="1"/>
    </xf>
    <xf numFmtId="2" fontId="6" fillId="8" borderId="4" xfId="0" applyNumberFormat="1" applyFont="1" applyFill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0" borderId="12" xfId="0" applyNumberFormat="1" applyFont="1" applyBorder="1" applyAlignment="1">
      <alignment horizontal="center" wrapText="1"/>
    </xf>
    <xf numFmtId="2" fontId="20" fillId="0" borderId="4" xfId="0" applyNumberFormat="1" applyFont="1" applyFill="1" applyBorder="1" applyAlignment="1">
      <alignment horizontal="center" wrapText="1"/>
    </xf>
    <xf numFmtId="2" fontId="20" fillId="0" borderId="4" xfId="0" applyNumberFormat="1" applyFont="1" applyBorder="1" applyAlignment="1">
      <alignment horizontal="center" wrapText="1"/>
    </xf>
    <xf numFmtId="10" fontId="19" fillId="8" borderId="1" xfId="0" applyNumberFormat="1" applyFont="1" applyFill="1" applyBorder="1" applyAlignment="1">
      <alignment horizontal="center" vertical="center"/>
    </xf>
    <xf numFmtId="10" fontId="20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right" vertical="center"/>
    </xf>
    <xf numFmtId="49" fontId="20" fillId="0" borderId="0" xfId="0" applyNumberFormat="1" applyFont="1" applyFill="1" applyAlignment="1">
      <alignment vertical="center" wrapText="1"/>
    </xf>
    <xf numFmtId="49" fontId="21" fillId="0" borderId="0" xfId="0" applyNumberFormat="1" applyFont="1" applyFill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/>
    <xf numFmtId="2" fontId="8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2" fontId="22" fillId="8" borderId="2" xfId="0" applyNumberFormat="1" applyFont="1" applyFill="1" applyBorder="1" applyAlignment="1">
      <alignment horizontal="center" vertical="center" wrapText="1"/>
    </xf>
    <xf numFmtId="2" fontId="22" fillId="8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wrapText="1"/>
    </xf>
    <xf numFmtId="0" fontId="9" fillId="11" borderId="2" xfId="0" applyFont="1" applyFill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wrapText="1"/>
    </xf>
    <xf numFmtId="0" fontId="6" fillId="9" borderId="6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" fontId="8" fillId="0" borderId="5" xfId="0" applyNumberFormat="1" applyFont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3" borderId="8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15" fillId="2" borderId="11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22" fillId="11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nova/&#1041;&#1070;&#1044;&#1046;&#1045;&#1058;%20_&#1052;&#1054;&#1049;/&#1041;&#1058;%202024/&#1048;&#1057;&#1055;.%20&#1041;&#1058;_2%20&#1082;&#1074;&#1072;&#1088;&#1090;&#1072;&#1083;%202024/&#1041;&#1070;&#1044;&#1046;&#1045;&#1058;_&#1055;&#1088;&#1080;&#1083;&#1086;&#1078;&#1077;&#1085;&#1080;&#1103;%20&#1040;&#1074;&#1090;&#1086;&#1084;&#1072;&#1090;%20_&#1079;&#1072;%20%202&#1082;&#1074;.2024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"/>
      <sheetName val="доходы 2024"/>
      <sheetName val="мбт 2024."/>
      <sheetName val="Ведомственная 2024,руб"/>
      <sheetName val="Смета_1"/>
      <sheetName val="9_Расходы 2024"/>
      <sheetName val="11 прил Расходы 2024"/>
      <sheetName val="13_Ведомственная 2024"/>
      <sheetName val="15_МУН прогр 2024"/>
      <sheetName val="для пояснительной"/>
      <sheetName val="15_ МУН прогр. 2024"/>
    </sheetNames>
    <sheetDataSet>
      <sheetData sheetId="0"/>
      <sheetData sheetId="1"/>
      <sheetData sheetId="2"/>
      <sheetData sheetId="3">
        <row r="167">
          <cell r="L167">
            <v>180000</v>
          </cell>
          <cell r="M167">
            <v>0</v>
          </cell>
        </row>
        <row r="169">
          <cell r="L169">
            <v>496000</v>
          </cell>
          <cell r="M169">
            <v>364522</v>
          </cell>
        </row>
        <row r="192">
          <cell r="L192">
            <v>10000</v>
          </cell>
          <cell r="M192">
            <v>0</v>
          </cell>
        </row>
        <row r="194">
          <cell r="L194">
            <v>10000</v>
          </cell>
          <cell r="M194">
            <v>0</v>
          </cell>
        </row>
        <row r="201">
          <cell r="L201">
            <v>160000</v>
          </cell>
          <cell r="M201">
            <v>2000</v>
          </cell>
        </row>
        <row r="209">
          <cell r="L209">
            <v>20000</v>
          </cell>
          <cell r="M209">
            <v>0</v>
          </cell>
        </row>
        <row r="215">
          <cell r="L215">
            <v>900000</v>
          </cell>
          <cell r="M215">
            <v>651493.52</v>
          </cell>
        </row>
        <row r="219">
          <cell r="L219">
            <v>600000</v>
          </cell>
          <cell r="M219">
            <v>483823</v>
          </cell>
        </row>
        <row r="229">
          <cell r="L229">
            <v>5455404.6699999999</v>
          </cell>
          <cell r="M229">
            <v>142600</v>
          </cell>
        </row>
        <row r="249">
          <cell r="L249">
            <v>0</v>
          </cell>
          <cell r="M249">
            <v>0</v>
          </cell>
        </row>
        <row r="255">
          <cell r="L255">
            <v>690000</v>
          </cell>
          <cell r="M255">
            <v>30500</v>
          </cell>
        </row>
        <row r="258">
          <cell r="L258">
            <v>750000</v>
          </cell>
          <cell r="M258">
            <v>26400</v>
          </cell>
        </row>
        <row r="266">
          <cell r="L266">
            <v>10000</v>
          </cell>
          <cell r="M266">
            <v>7040</v>
          </cell>
        </row>
        <row r="273">
          <cell r="L273">
            <v>0</v>
          </cell>
          <cell r="M273">
            <v>0</v>
          </cell>
        </row>
        <row r="275">
          <cell r="L275">
            <v>530400</v>
          </cell>
          <cell r="M275">
            <v>224900.22</v>
          </cell>
        </row>
        <row r="279">
          <cell r="L279">
            <v>20000</v>
          </cell>
          <cell r="M279">
            <v>0</v>
          </cell>
        </row>
        <row r="283">
          <cell r="L283">
            <v>1450000</v>
          </cell>
          <cell r="M283">
            <v>600532.96</v>
          </cell>
        </row>
        <row r="291">
          <cell r="M291">
            <v>0</v>
          </cell>
        </row>
        <row r="292">
          <cell r="M292">
            <v>0</v>
          </cell>
        </row>
        <row r="293">
          <cell r="L293">
            <v>50000</v>
          </cell>
          <cell r="M293">
            <v>0</v>
          </cell>
        </row>
        <row r="294">
          <cell r="L294">
            <v>4000</v>
          </cell>
          <cell r="M294">
            <v>3492.75</v>
          </cell>
        </row>
        <row r="295">
          <cell r="L295">
            <v>2910000</v>
          </cell>
          <cell r="M295">
            <v>2060946.49</v>
          </cell>
        </row>
        <row r="296">
          <cell r="L296">
            <v>2967800</v>
          </cell>
          <cell r="M296">
            <v>2967800</v>
          </cell>
        </row>
        <row r="297">
          <cell r="L297">
            <v>248000</v>
          </cell>
          <cell r="M297">
            <v>53197.09</v>
          </cell>
        </row>
        <row r="302">
          <cell r="L302">
            <v>3300000</v>
          </cell>
          <cell r="M302">
            <v>630431.41</v>
          </cell>
        </row>
        <row r="309">
          <cell r="L309">
            <v>3100000</v>
          </cell>
          <cell r="M309">
            <v>1662345.01</v>
          </cell>
        </row>
        <row r="311">
          <cell r="L311">
            <v>274077.21000000002</v>
          </cell>
          <cell r="M311">
            <v>274077.21000000002</v>
          </cell>
        </row>
        <row r="313">
          <cell r="L313">
            <v>2000</v>
          </cell>
          <cell r="M313">
            <v>1052.6500000000001</v>
          </cell>
        </row>
        <row r="315">
          <cell r="L315">
            <v>900000</v>
          </cell>
          <cell r="M315">
            <v>599000</v>
          </cell>
        </row>
        <row r="321">
          <cell r="L321">
            <v>100000</v>
          </cell>
          <cell r="M321">
            <v>0</v>
          </cell>
        </row>
        <row r="323">
          <cell r="L323">
            <v>699500</v>
          </cell>
          <cell r="M323">
            <v>31845.32</v>
          </cell>
        </row>
        <row r="330">
          <cell r="L330">
            <v>21131115.91</v>
          </cell>
          <cell r="M330">
            <v>2472251.5499999998</v>
          </cell>
        </row>
        <row r="343">
          <cell r="L343">
            <v>0</v>
          </cell>
          <cell r="M343">
            <v>0</v>
          </cell>
        </row>
        <row r="345">
          <cell r="L345">
            <v>1455922.79</v>
          </cell>
          <cell r="M345">
            <v>0</v>
          </cell>
        </row>
        <row r="349">
          <cell r="L349">
            <v>50000</v>
          </cell>
          <cell r="M349">
            <v>0</v>
          </cell>
        </row>
        <row r="367">
          <cell r="L367">
            <v>15198355.870000001</v>
          </cell>
          <cell r="M367">
            <v>4619588.57</v>
          </cell>
        </row>
        <row r="388">
          <cell r="L388">
            <v>50000</v>
          </cell>
          <cell r="M388">
            <v>0</v>
          </cell>
        </row>
        <row r="392">
          <cell r="L392">
            <v>540000</v>
          </cell>
          <cell r="M392">
            <v>262973.49</v>
          </cell>
        </row>
        <row r="393">
          <cell r="L393">
            <v>135100</v>
          </cell>
          <cell r="M393">
            <v>89150</v>
          </cell>
        </row>
        <row r="396">
          <cell r="L396">
            <v>160000</v>
          </cell>
          <cell r="M396">
            <v>90405.71</v>
          </cell>
        </row>
        <row r="397">
          <cell r="L397">
            <v>43200</v>
          </cell>
          <cell r="M397">
            <v>0</v>
          </cell>
        </row>
        <row r="399">
          <cell r="L399">
            <v>9500000</v>
          </cell>
          <cell r="M399">
            <v>6568410</v>
          </cell>
        </row>
        <row r="401">
          <cell r="L401">
            <v>1277408</v>
          </cell>
          <cell r="M401">
            <v>414400</v>
          </cell>
        </row>
        <row r="403">
          <cell r="L403">
            <v>780000</v>
          </cell>
          <cell r="M403">
            <v>466624</v>
          </cell>
        </row>
        <row r="409">
          <cell r="L409">
            <v>297119</v>
          </cell>
          <cell r="M409">
            <v>57000</v>
          </cell>
        </row>
        <row r="417">
          <cell r="L417">
            <v>208000</v>
          </cell>
          <cell r="M417">
            <v>203800</v>
          </cell>
        </row>
        <row r="419">
          <cell r="L419">
            <v>490000</v>
          </cell>
          <cell r="M419">
            <v>0</v>
          </cell>
        </row>
        <row r="424">
          <cell r="L424">
            <v>0</v>
          </cell>
          <cell r="M424">
            <v>0</v>
          </cell>
        </row>
        <row r="443">
          <cell r="L443">
            <v>1210000</v>
          </cell>
          <cell r="M443">
            <v>604800</v>
          </cell>
        </row>
        <row r="445">
          <cell r="L445">
            <v>975624</v>
          </cell>
          <cell r="M445">
            <v>176936</v>
          </cell>
        </row>
        <row r="450">
          <cell r="L450">
            <v>104000</v>
          </cell>
          <cell r="M450">
            <v>51600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366"/>
  <sheetViews>
    <sheetView tabSelected="1" view="pageBreakPreview" zoomScale="90" zoomScaleNormal="100" zoomScaleSheetLayoutView="90" workbookViewId="0">
      <selection activeCell="D25" sqref="D25"/>
    </sheetView>
  </sheetViews>
  <sheetFormatPr defaultRowHeight="11.25" outlineLevelRow="1"/>
  <cols>
    <col min="1" max="1" width="5.28515625" style="69" customWidth="1"/>
    <col min="2" max="2" width="29" style="69" customWidth="1"/>
    <col min="3" max="3" width="10.42578125" style="70" customWidth="1"/>
    <col min="4" max="4" width="17.7109375" style="71" customWidth="1"/>
    <col min="5" max="5" width="18.85546875" style="71" customWidth="1"/>
    <col min="6" max="6" width="11.7109375" style="72" customWidth="1"/>
    <col min="7" max="245" width="9.140625" style="68"/>
    <col min="246" max="246" width="5.28515625" style="68" customWidth="1"/>
    <col min="247" max="247" width="29" style="68" customWidth="1"/>
    <col min="248" max="248" width="10.42578125" style="68" customWidth="1"/>
    <col min="249" max="249" width="17.7109375" style="68" customWidth="1"/>
    <col min="250" max="250" width="18.85546875" style="68" customWidth="1"/>
    <col min="251" max="251" width="11.7109375" style="68" customWidth="1"/>
    <col min="252" max="258" width="0" style="68" hidden="1" customWidth="1"/>
    <col min="259" max="260" width="9.140625" style="68"/>
    <col min="261" max="261" width="11.7109375" style="68" bestFit="1" customWidth="1"/>
    <col min="262" max="501" width="9.140625" style="68"/>
    <col min="502" max="502" width="5.28515625" style="68" customWidth="1"/>
    <col min="503" max="503" width="29" style="68" customWidth="1"/>
    <col min="504" max="504" width="10.42578125" style="68" customWidth="1"/>
    <col min="505" max="505" width="17.7109375" style="68" customWidth="1"/>
    <col min="506" max="506" width="18.85546875" style="68" customWidth="1"/>
    <col min="507" max="507" width="11.7109375" style="68" customWidth="1"/>
    <col min="508" max="514" width="0" style="68" hidden="1" customWidth="1"/>
    <col min="515" max="516" width="9.140625" style="68"/>
    <col min="517" max="517" width="11.7109375" style="68" bestFit="1" customWidth="1"/>
    <col min="518" max="757" width="9.140625" style="68"/>
    <col min="758" max="758" width="5.28515625" style="68" customWidth="1"/>
    <col min="759" max="759" width="29" style="68" customWidth="1"/>
    <col min="760" max="760" width="10.42578125" style="68" customWidth="1"/>
    <col min="761" max="761" width="17.7109375" style="68" customWidth="1"/>
    <col min="762" max="762" width="18.85546875" style="68" customWidth="1"/>
    <col min="763" max="763" width="11.7109375" style="68" customWidth="1"/>
    <col min="764" max="770" width="0" style="68" hidden="1" customWidth="1"/>
    <col min="771" max="772" width="9.140625" style="68"/>
    <col min="773" max="773" width="11.7109375" style="68" bestFit="1" customWidth="1"/>
    <col min="774" max="1013" width="9.140625" style="68"/>
    <col min="1014" max="1014" width="5.28515625" style="68" customWidth="1"/>
    <col min="1015" max="1015" width="29" style="68" customWidth="1"/>
    <col min="1016" max="1016" width="10.42578125" style="68" customWidth="1"/>
    <col min="1017" max="1017" width="17.7109375" style="68" customWidth="1"/>
    <col min="1018" max="1018" width="18.85546875" style="68" customWidth="1"/>
    <col min="1019" max="1019" width="11.7109375" style="68" customWidth="1"/>
    <col min="1020" max="1026" width="0" style="68" hidden="1" customWidth="1"/>
    <col min="1027" max="1028" width="9.140625" style="68"/>
    <col min="1029" max="1029" width="11.7109375" style="68" bestFit="1" customWidth="1"/>
    <col min="1030" max="1269" width="9.140625" style="68"/>
    <col min="1270" max="1270" width="5.28515625" style="68" customWidth="1"/>
    <col min="1271" max="1271" width="29" style="68" customWidth="1"/>
    <col min="1272" max="1272" width="10.42578125" style="68" customWidth="1"/>
    <col min="1273" max="1273" width="17.7109375" style="68" customWidth="1"/>
    <col min="1274" max="1274" width="18.85546875" style="68" customWidth="1"/>
    <col min="1275" max="1275" width="11.7109375" style="68" customWidth="1"/>
    <col min="1276" max="1282" width="0" style="68" hidden="1" customWidth="1"/>
    <col min="1283" max="1284" width="9.140625" style="68"/>
    <col min="1285" max="1285" width="11.7109375" style="68" bestFit="1" customWidth="1"/>
    <col min="1286" max="1525" width="9.140625" style="68"/>
    <col min="1526" max="1526" width="5.28515625" style="68" customWidth="1"/>
    <col min="1527" max="1527" width="29" style="68" customWidth="1"/>
    <col min="1528" max="1528" width="10.42578125" style="68" customWidth="1"/>
    <col min="1529" max="1529" width="17.7109375" style="68" customWidth="1"/>
    <col min="1530" max="1530" width="18.85546875" style="68" customWidth="1"/>
    <col min="1531" max="1531" width="11.7109375" style="68" customWidth="1"/>
    <col min="1532" max="1538" width="0" style="68" hidden="1" customWidth="1"/>
    <col min="1539" max="1540" width="9.140625" style="68"/>
    <col min="1541" max="1541" width="11.7109375" style="68" bestFit="1" customWidth="1"/>
    <col min="1542" max="1781" width="9.140625" style="68"/>
    <col min="1782" max="1782" width="5.28515625" style="68" customWidth="1"/>
    <col min="1783" max="1783" width="29" style="68" customWidth="1"/>
    <col min="1784" max="1784" width="10.42578125" style="68" customWidth="1"/>
    <col min="1785" max="1785" width="17.7109375" style="68" customWidth="1"/>
    <col min="1786" max="1786" width="18.85546875" style="68" customWidth="1"/>
    <col min="1787" max="1787" width="11.7109375" style="68" customWidth="1"/>
    <col min="1788" max="1794" width="0" style="68" hidden="1" customWidth="1"/>
    <col min="1795" max="1796" width="9.140625" style="68"/>
    <col min="1797" max="1797" width="11.7109375" style="68" bestFit="1" customWidth="1"/>
    <col min="1798" max="2037" width="9.140625" style="68"/>
    <col min="2038" max="2038" width="5.28515625" style="68" customWidth="1"/>
    <col min="2039" max="2039" width="29" style="68" customWidth="1"/>
    <col min="2040" max="2040" width="10.42578125" style="68" customWidth="1"/>
    <col min="2041" max="2041" width="17.7109375" style="68" customWidth="1"/>
    <col min="2042" max="2042" width="18.85546875" style="68" customWidth="1"/>
    <col min="2043" max="2043" width="11.7109375" style="68" customWidth="1"/>
    <col min="2044" max="2050" width="0" style="68" hidden="1" customWidth="1"/>
    <col min="2051" max="2052" width="9.140625" style="68"/>
    <col min="2053" max="2053" width="11.7109375" style="68" bestFit="1" customWidth="1"/>
    <col min="2054" max="2293" width="9.140625" style="68"/>
    <col min="2294" max="2294" width="5.28515625" style="68" customWidth="1"/>
    <col min="2295" max="2295" width="29" style="68" customWidth="1"/>
    <col min="2296" max="2296" width="10.42578125" style="68" customWidth="1"/>
    <col min="2297" max="2297" width="17.7109375" style="68" customWidth="1"/>
    <col min="2298" max="2298" width="18.85546875" style="68" customWidth="1"/>
    <col min="2299" max="2299" width="11.7109375" style="68" customWidth="1"/>
    <col min="2300" max="2306" width="0" style="68" hidden="1" customWidth="1"/>
    <col min="2307" max="2308" width="9.140625" style="68"/>
    <col min="2309" max="2309" width="11.7109375" style="68" bestFit="1" customWidth="1"/>
    <col min="2310" max="2549" width="9.140625" style="68"/>
    <col min="2550" max="2550" width="5.28515625" style="68" customWidth="1"/>
    <col min="2551" max="2551" width="29" style="68" customWidth="1"/>
    <col min="2552" max="2552" width="10.42578125" style="68" customWidth="1"/>
    <col min="2553" max="2553" width="17.7109375" style="68" customWidth="1"/>
    <col min="2554" max="2554" width="18.85546875" style="68" customWidth="1"/>
    <col min="2555" max="2555" width="11.7109375" style="68" customWidth="1"/>
    <col min="2556" max="2562" width="0" style="68" hidden="1" customWidth="1"/>
    <col min="2563" max="2564" width="9.140625" style="68"/>
    <col min="2565" max="2565" width="11.7109375" style="68" bestFit="1" customWidth="1"/>
    <col min="2566" max="2805" width="9.140625" style="68"/>
    <col min="2806" max="2806" width="5.28515625" style="68" customWidth="1"/>
    <col min="2807" max="2807" width="29" style="68" customWidth="1"/>
    <col min="2808" max="2808" width="10.42578125" style="68" customWidth="1"/>
    <col min="2809" max="2809" width="17.7109375" style="68" customWidth="1"/>
    <col min="2810" max="2810" width="18.85546875" style="68" customWidth="1"/>
    <col min="2811" max="2811" width="11.7109375" style="68" customWidth="1"/>
    <col min="2812" max="2818" width="0" style="68" hidden="1" customWidth="1"/>
    <col min="2819" max="2820" width="9.140625" style="68"/>
    <col min="2821" max="2821" width="11.7109375" style="68" bestFit="1" customWidth="1"/>
    <col min="2822" max="3061" width="9.140625" style="68"/>
    <col min="3062" max="3062" width="5.28515625" style="68" customWidth="1"/>
    <col min="3063" max="3063" width="29" style="68" customWidth="1"/>
    <col min="3064" max="3064" width="10.42578125" style="68" customWidth="1"/>
    <col min="3065" max="3065" width="17.7109375" style="68" customWidth="1"/>
    <col min="3066" max="3066" width="18.85546875" style="68" customWidth="1"/>
    <col min="3067" max="3067" width="11.7109375" style="68" customWidth="1"/>
    <col min="3068" max="3074" width="0" style="68" hidden="1" customWidth="1"/>
    <col min="3075" max="3076" width="9.140625" style="68"/>
    <col min="3077" max="3077" width="11.7109375" style="68" bestFit="1" customWidth="1"/>
    <col min="3078" max="3317" width="9.140625" style="68"/>
    <col min="3318" max="3318" width="5.28515625" style="68" customWidth="1"/>
    <col min="3319" max="3319" width="29" style="68" customWidth="1"/>
    <col min="3320" max="3320" width="10.42578125" style="68" customWidth="1"/>
    <col min="3321" max="3321" width="17.7109375" style="68" customWidth="1"/>
    <col min="3322" max="3322" width="18.85546875" style="68" customWidth="1"/>
    <col min="3323" max="3323" width="11.7109375" style="68" customWidth="1"/>
    <col min="3324" max="3330" width="0" style="68" hidden="1" customWidth="1"/>
    <col min="3331" max="3332" width="9.140625" style="68"/>
    <col min="3333" max="3333" width="11.7109375" style="68" bestFit="1" customWidth="1"/>
    <col min="3334" max="3573" width="9.140625" style="68"/>
    <col min="3574" max="3574" width="5.28515625" style="68" customWidth="1"/>
    <col min="3575" max="3575" width="29" style="68" customWidth="1"/>
    <col min="3576" max="3576" width="10.42578125" style="68" customWidth="1"/>
    <col min="3577" max="3577" width="17.7109375" style="68" customWidth="1"/>
    <col min="3578" max="3578" width="18.85546875" style="68" customWidth="1"/>
    <col min="3579" max="3579" width="11.7109375" style="68" customWidth="1"/>
    <col min="3580" max="3586" width="0" style="68" hidden="1" customWidth="1"/>
    <col min="3587" max="3588" width="9.140625" style="68"/>
    <col min="3589" max="3589" width="11.7109375" style="68" bestFit="1" customWidth="1"/>
    <col min="3590" max="3829" width="9.140625" style="68"/>
    <col min="3830" max="3830" width="5.28515625" style="68" customWidth="1"/>
    <col min="3831" max="3831" width="29" style="68" customWidth="1"/>
    <col min="3832" max="3832" width="10.42578125" style="68" customWidth="1"/>
    <col min="3833" max="3833" width="17.7109375" style="68" customWidth="1"/>
    <col min="3834" max="3834" width="18.85546875" style="68" customWidth="1"/>
    <col min="3835" max="3835" width="11.7109375" style="68" customWidth="1"/>
    <col min="3836" max="3842" width="0" style="68" hidden="1" customWidth="1"/>
    <col min="3843" max="3844" width="9.140625" style="68"/>
    <col min="3845" max="3845" width="11.7109375" style="68" bestFit="1" customWidth="1"/>
    <col min="3846" max="4085" width="9.140625" style="68"/>
    <col min="4086" max="4086" width="5.28515625" style="68" customWidth="1"/>
    <col min="4087" max="4087" width="29" style="68" customWidth="1"/>
    <col min="4088" max="4088" width="10.42578125" style="68" customWidth="1"/>
    <col min="4089" max="4089" width="17.7109375" style="68" customWidth="1"/>
    <col min="4090" max="4090" width="18.85546875" style="68" customWidth="1"/>
    <col min="4091" max="4091" width="11.7109375" style="68" customWidth="1"/>
    <col min="4092" max="4098" width="0" style="68" hidden="1" customWidth="1"/>
    <col min="4099" max="4100" width="9.140625" style="68"/>
    <col min="4101" max="4101" width="11.7109375" style="68" bestFit="1" customWidth="1"/>
    <col min="4102" max="4341" width="9.140625" style="68"/>
    <col min="4342" max="4342" width="5.28515625" style="68" customWidth="1"/>
    <col min="4343" max="4343" width="29" style="68" customWidth="1"/>
    <col min="4344" max="4344" width="10.42578125" style="68" customWidth="1"/>
    <col min="4345" max="4345" width="17.7109375" style="68" customWidth="1"/>
    <col min="4346" max="4346" width="18.85546875" style="68" customWidth="1"/>
    <col min="4347" max="4347" width="11.7109375" style="68" customWidth="1"/>
    <col min="4348" max="4354" width="0" style="68" hidden="1" customWidth="1"/>
    <col min="4355" max="4356" width="9.140625" style="68"/>
    <col min="4357" max="4357" width="11.7109375" style="68" bestFit="1" customWidth="1"/>
    <col min="4358" max="4597" width="9.140625" style="68"/>
    <col min="4598" max="4598" width="5.28515625" style="68" customWidth="1"/>
    <col min="4599" max="4599" width="29" style="68" customWidth="1"/>
    <col min="4600" max="4600" width="10.42578125" style="68" customWidth="1"/>
    <col min="4601" max="4601" width="17.7109375" style="68" customWidth="1"/>
    <col min="4602" max="4602" width="18.85546875" style="68" customWidth="1"/>
    <col min="4603" max="4603" width="11.7109375" style="68" customWidth="1"/>
    <col min="4604" max="4610" width="0" style="68" hidden="1" customWidth="1"/>
    <col min="4611" max="4612" width="9.140625" style="68"/>
    <col min="4613" max="4613" width="11.7109375" style="68" bestFit="1" customWidth="1"/>
    <col min="4614" max="4853" width="9.140625" style="68"/>
    <col min="4854" max="4854" width="5.28515625" style="68" customWidth="1"/>
    <col min="4855" max="4855" width="29" style="68" customWidth="1"/>
    <col min="4856" max="4856" width="10.42578125" style="68" customWidth="1"/>
    <col min="4857" max="4857" width="17.7109375" style="68" customWidth="1"/>
    <col min="4858" max="4858" width="18.85546875" style="68" customWidth="1"/>
    <col min="4859" max="4859" width="11.7109375" style="68" customWidth="1"/>
    <col min="4860" max="4866" width="0" style="68" hidden="1" customWidth="1"/>
    <col min="4867" max="4868" width="9.140625" style="68"/>
    <col min="4869" max="4869" width="11.7109375" style="68" bestFit="1" customWidth="1"/>
    <col min="4870" max="5109" width="9.140625" style="68"/>
    <col min="5110" max="5110" width="5.28515625" style="68" customWidth="1"/>
    <col min="5111" max="5111" width="29" style="68" customWidth="1"/>
    <col min="5112" max="5112" width="10.42578125" style="68" customWidth="1"/>
    <col min="5113" max="5113" width="17.7109375" style="68" customWidth="1"/>
    <col min="5114" max="5114" width="18.85546875" style="68" customWidth="1"/>
    <col min="5115" max="5115" width="11.7109375" style="68" customWidth="1"/>
    <col min="5116" max="5122" width="0" style="68" hidden="1" customWidth="1"/>
    <col min="5123" max="5124" width="9.140625" style="68"/>
    <col min="5125" max="5125" width="11.7109375" style="68" bestFit="1" customWidth="1"/>
    <col min="5126" max="5365" width="9.140625" style="68"/>
    <col min="5366" max="5366" width="5.28515625" style="68" customWidth="1"/>
    <col min="5367" max="5367" width="29" style="68" customWidth="1"/>
    <col min="5368" max="5368" width="10.42578125" style="68" customWidth="1"/>
    <col min="5369" max="5369" width="17.7109375" style="68" customWidth="1"/>
    <col min="5370" max="5370" width="18.85546875" style="68" customWidth="1"/>
    <col min="5371" max="5371" width="11.7109375" style="68" customWidth="1"/>
    <col min="5372" max="5378" width="0" style="68" hidden="1" customWidth="1"/>
    <col min="5379" max="5380" width="9.140625" style="68"/>
    <col min="5381" max="5381" width="11.7109375" style="68" bestFit="1" customWidth="1"/>
    <col min="5382" max="5621" width="9.140625" style="68"/>
    <col min="5622" max="5622" width="5.28515625" style="68" customWidth="1"/>
    <col min="5623" max="5623" width="29" style="68" customWidth="1"/>
    <col min="5624" max="5624" width="10.42578125" style="68" customWidth="1"/>
    <col min="5625" max="5625" width="17.7109375" style="68" customWidth="1"/>
    <col min="5626" max="5626" width="18.85546875" style="68" customWidth="1"/>
    <col min="5627" max="5627" width="11.7109375" style="68" customWidth="1"/>
    <col min="5628" max="5634" width="0" style="68" hidden="1" customWidth="1"/>
    <col min="5635" max="5636" width="9.140625" style="68"/>
    <col min="5637" max="5637" width="11.7109375" style="68" bestFit="1" customWidth="1"/>
    <col min="5638" max="5877" width="9.140625" style="68"/>
    <col min="5878" max="5878" width="5.28515625" style="68" customWidth="1"/>
    <col min="5879" max="5879" width="29" style="68" customWidth="1"/>
    <col min="5880" max="5880" width="10.42578125" style="68" customWidth="1"/>
    <col min="5881" max="5881" width="17.7109375" style="68" customWidth="1"/>
    <col min="5882" max="5882" width="18.85546875" style="68" customWidth="1"/>
    <col min="5883" max="5883" width="11.7109375" style="68" customWidth="1"/>
    <col min="5884" max="5890" width="0" style="68" hidden="1" customWidth="1"/>
    <col min="5891" max="5892" width="9.140625" style="68"/>
    <col min="5893" max="5893" width="11.7109375" style="68" bestFit="1" customWidth="1"/>
    <col min="5894" max="6133" width="9.140625" style="68"/>
    <col min="6134" max="6134" width="5.28515625" style="68" customWidth="1"/>
    <col min="6135" max="6135" width="29" style="68" customWidth="1"/>
    <col min="6136" max="6136" width="10.42578125" style="68" customWidth="1"/>
    <col min="6137" max="6137" width="17.7109375" style="68" customWidth="1"/>
    <col min="6138" max="6138" width="18.85546875" style="68" customWidth="1"/>
    <col min="6139" max="6139" width="11.7109375" style="68" customWidth="1"/>
    <col min="6140" max="6146" width="0" style="68" hidden="1" customWidth="1"/>
    <col min="6147" max="6148" width="9.140625" style="68"/>
    <col min="6149" max="6149" width="11.7109375" style="68" bestFit="1" customWidth="1"/>
    <col min="6150" max="6389" width="9.140625" style="68"/>
    <col min="6390" max="6390" width="5.28515625" style="68" customWidth="1"/>
    <col min="6391" max="6391" width="29" style="68" customWidth="1"/>
    <col min="6392" max="6392" width="10.42578125" style="68" customWidth="1"/>
    <col min="6393" max="6393" width="17.7109375" style="68" customWidth="1"/>
    <col min="6394" max="6394" width="18.85546875" style="68" customWidth="1"/>
    <col min="6395" max="6395" width="11.7109375" style="68" customWidth="1"/>
    <col min="6396" max="6402" width="0" style="68" hidden="1" customWidth="1"/>
    <col min="6403" max="6404" width="9.140625" style="68"/>
    <col min="6405" max="6405" width="11.7109375" style="68" bestFit="1" customWidth="1"/>
    <col min="6406" max="6645" width="9.140625" style="68"/>
    <col min="6646" max="6646" width="5.28515625" style="68" customWidth="1"/>
    <col min="6647" max="6647" width="29" style="68" customWidth="1"/>
    <col min="6648" max="6648" width="10.42578125" style="68" customWidth="1"/>
    <col min="6649" max="6649" width="17.7109375" style="68" customWidth="1"/>
    <col min="6650" max="6650" width="18.85546875" style="68" customWidth="1"/>
    <col min="6651" max="6651" width="11.7109375" style="68" customWidth="1"/>
    <col min="6652" max="6658" width="0" style="68" hidden="1" customWidth="1"/>
    <col min="6659" max="6660" width="9.140625" style="68"/>
    <col min="6661" max="6661" width="11.7109375" style="68" bestFit="1" customWidth="1"/>
    <col min="6662" max="6901" width="9.140625" style="68"/>
    <col min="6902" max="6902" width="5.28515625" style="68" customWidth="1"/>
    <col min="6903" max="6903" width="29" style="68" customWidth="1"/>
    <col min="6904" max="6904" width="10.42578125" style="68" customWidth="1"/>
    <col min="6905" max="6905" width="17.7109375" style="68" customWidth="1"/>
    <col min="6906" max="6906" width="18.85546875" style="68" customWidth="1"/>
    <col min="6907" max="6907" width="11.7109375" style="68" customWidth="1"/>
    <col min="6908" max="6914" width="0" style="68" hidden="1" customWidth="1"/>
    <col min="6915" max="6916" width="9.140625" style="68"/>
    <col min="6917" max="6917" width="11.7109375" style="68" bestFit="1" customWidth="1"/>
    <col min="6918" max="7157" width="9.140625" style="68"/>
    <col min="7158" max="7158" width="5.28515625" style="68" customWidth="1"/>
    <col min="7159" max="7159" width="29" style="68" customWidth="1"/>
    <col min="7160" max="7160" width="10.42578125" style="68" customWidth="1"/>
    <col min="7161" max="7161" width="17.7109375" style="68" customWidth="1"/>
    <col min="7162" max="7162" width="18.85546875" style="68" customWidth="1"/>
    <col min="7163" max="7163" width="11.7109375" style="68" customWidth="1"/>
    <col min="7164" max="7170" width="0" style="68" hidden="1" customWidth="1"/>
    <col min="7171" max="7172" width="9.140625" style="68"/>
    <col min="7173" max="7173" width="11.7109375" style="68" bestFit="1" customWidth="1"/>
    <col min="7174" max="7413" width="9.140625" style="68"/>
    <col min="7414" max="7414" width="5.28515625" style="68" customWidth="1"/>
    <col min="7415" max="7415" width="29" style="68" customWidth="1"/>
    <col min="7416" max="7416" width="10.42578125" style="68" customWidth="1"/>
    <col min="7417" max="7417" width="17.7109375" style="68" customWidth="1"/>
    <col min="7418" max="7418" width="18.85546875" style="68" customWidth="1"/>
    <col min="7419" max="7419" width="11.7109375" style="68" customWidth="1"/>
    <col min="7420" max="7426" width="0" style="68" hidden="1" customWidth="1"/>
    <col min="7427" max="7428" width="9.140625" style="68"/>
    <col min="7429" max="7429" width="11.7109375" style="68" bestFit="1" customWidth="1"/>
    <col min="7430" max="7669" width="9.140625" style="68"/>
    <col min="7670" max="7670" width="5.28515625" style="68" customWidth="1"/>
    <col min="7671" max="7671" width="29" style="68" customWidth="1"/>
    <col min="7672" max="7672" width="10.42578125" style="68" customWidth="1"/>
    <col min="7673" max="7673" width="17.7109375" style="68" customWidth="1"/>
    <col min="7674" max="7674" width="18.85546875" style="68" customWidth="1"/>
    <col min="7675" max="7675" width="11.7109375" style="68" customWidth="1"/>
    <col min="7676" max="7682" width="0" style="68" hidden="1" customWidth="1"/>
    <col min="7683" max="7684" width="9.140625" style="68"/>
    <col min="7685" max="7685" width="11.7109375" style="68" bestFit="1" customWidth="1"/>
    <col min="7686" max="7925" width="9.140625" style="68"/>
    <col min="7926" max="7926" width="5.28515625" style="68" customWidth="1"/>
    <col min="7927" max="7927" width="29" style="68" customWidth="1"/>
    <col min="7928" max="7928" width="10.42578125" style="68" customWidth="1"/>
    <col min="7929" max="7929" width="17.7109375" style="68" customWidth="1"/>
    <col min="7930" max="7930" width="18.85546875" style="68" customWidth="1"/>
    <col min="7931" max="7931" width="11.7109375" style="68" customWidth="1"/>
    <col min="7932" max="7938" width="0" style="68" hidden="1" customWidth="1"/>
    <col min="7939" max="7940" width="9.140625" style="68"/>
    <col min="7941" max="7941" width="11.7109375" style="68" bestFit="1" customWidth="1"/>
    <col min="7942" max="8181" width="9.140625" style="68"/>
    <col min="8182" max="8182" width="5.28515625" style="68" customWidth="1"/>
    <col min="8183" max="8183" width="29" style="68" customWidth="1"/>
    <col min="8184" max="8184" width="10.42578125" style="68" customWidth="1"/>
    <col min="8185" max="8185" width="17.7109375" style="68" customWidth="1"/>
    <col min="8186" max="8186" width="18.85546875" style="68" customWidth="1"/>
    <col min="8187" max="8187" width="11.7109375" style="68" customWidth="1"/>
    <col min="8188" max="8194" width="0" style="68" hidden="1" customWidth="1"/>
    <col min="8195" max="8196" width="9.140625" style="68"/>
    <col min="8197" max="8197" width="11.7109375" style="68" bestFit="1" customWidth="1"/>
    <col min="8198" max="8437" width="9.140625" style="68"/>
    <col min="8438" max="8438" width="5.28515625" style="68" customWidth="1"/>
    <col min="8439" max="8439" width="29" style="68" customWidth="1"/>
    <col min="8440" max="8440" width="10.42578125" style="68" customWidth="1"/>
    <col min="8441" max="8441" width="17.7109375" style="68" customWidth="1"/>
    <col min="8442" max="8442" width="18.85546875" style="68" customWidth="1"/>
    <col min="8443" max="8443" width="11.7109375" style="68" customWidth="1"/>
    <col min="8444" max="8450" width="0" style="68" hidden="1" customWidth="1"/>
    <col min="8451" max="8452" width="9.140625" style="68"/>
    <col min="8453" max="8453" width="11.7109375" style="68" bestFit="1" customWidth="1"/>
    <col min="8454" max="8693" width="9.140625" style="68"/>
    <col min="8694" max="8694" width="5.28515625" style="68" customWidth="1"/>
    <col min="8695" max="8695" width="29" style="68" customWidth="1"/>
    <col min="8696" max="8696" width="10.42578125" style="68" customWidth="1"/>
    <col min="8697" max="8697" width="17.7109375" style="68" customWidth="1"/>
    <col min="8698" max="8698" width="18.85546875" style="68" customWidth="1"/>
    <col min="8699" max="8699" width="11.7109375" style="68" customWidth="1"/>
    <col min="8700" max="8706" width="0" style="68" hidden="1" customWidth="1"/>
    <col min="8707" max="8708" width="9.140625" style="68"/>
    <col min="8709" max="8709" width="11.7109375" style="68" bestFit="1" customWidth="1"/>
    <col min="8710" max="8949" width="9.140625" style="68"/>
    <col min="8950" max="8950" width="5.28515625" style="68" customWidth="1"/>
    <col min="8951" max="8951" width="29" style="68" customWidth="1"/>
    <col min="8952" max="8952" width="10.42578125" style="68" customWidth="1"/>
    <col min="8953" max="8953" width="17.7109375" style="68" customWidth="1"/>
    <col min="8954" max="8954" width="18.85546875" style="68" customWidth="1"/>
    <col min="8955" max="8955" width="11.7109375" style="68" customWidth="1"/>
    <col min="8956" max="8962" width="0" style="68" hidden="1" customWidth="1"/>
    <col min="8963" max="8964" width="9.140625" style="68"/>
    <col min="8965" max="8965" width="11.7109375" style="68" bestFit="1" customWidth="1"/>
    <col min="8966" max="9205" width="9.140625" style="68"/>
    <col min="9206" max="9206" width="5.28515625" style="68" customWidth="1"/>
    <col min="9207" max="9207" width="29" style="68" customWidth="1"/>
    <col min="9208" max="9208" width="10.42578125" style="68" customWidth="1"/>
    <col min="9209" max="9209" width="17.7109375" style="68" customWidth="1"/>
    <col min="9210" max="9210" width="18.85546875" style="68" customWidth="1"/>
    <col min="9211" max="9211" width="11.7109375" style="68" customWidth="1"/>
    <col min="9212" max="9218" width="0" style="68" hidden="1" customWidth="1"/>
    <col min="9219" max="9220" width="9.140625" style="68"/>
    <col min="9221" max="9221" width="11.7109375" style="68" bestFit="1" customWidth="1"/>
    <col min="9222" max="9461" width="9.140625" style="68"/>
    <col min="9462" max="9462" width="5.28515625" style="68" customWidth="1"/>
    <col min="9463" max="9463" width="29" style="68" customWidth="1"/>
    <col min="9464" max="9464" width="10.42578125" style="68" customWidth="1"/>
    <col min="9465" max="9465" width="17.7109375" style="68" customWidth="1"/>
    <col min="9466" max="9466" width="18.85546875" style="68" customWidth="1"/>
    <col min="9467" max="9467" width="11.7109375" style="68" customWidth="1"/>
    <col min="9468" max="9474" width="0" style="68" hidden="1" customWidth="1"/>
    <col min="9475" max="9476" width="9.140625" style="68"/>
    <col min="9477" max="9477" width="11.7109375" style="68" bestFit="1" customWidth="1"/>
    <col min="9478" max="9717" width="9.140625" style="68"/>
    <col min="9718" max="9718" width="5.28515625" style="68" customWidth="1"/>
    <col min="9719" max="9719" width="29" style="68" customWidth="1"/>
    <col min="9720" max="9720" width="10.42578125" style="68" customWidth="1"/>
    <col min="9721" max="9721" width="17.7109375" style="68" customWidth="1"/>
    <col min="9722" max="9722" width="18.85546875" style="68" customWidth="1"/>
    <col min="9723" max="9723" width="11.7109375" style="68" customWidth="1"/>
    <col min="9724" max="9730" width="0" style="68" hidden="1" customWidth="1"/>
    <col min="9731" max="9732" width="9.140625" style="68"/>
    <col min="9733" max="9733" width="11.7109375" style="68" bestFit="1" customWidth="1"/>
    <col min="9734" max="9973" width="9.140625" style="68"/>
    <col min="9974" max="9974" width="5.28515625" style="68" customWidth="1"/>
    <col min="9975" max="9975" width="29" style="68" customWidth="1"/>
    <col min="9976" max="9976" width="10.42578125" style="68" customWidth="1"/>
    <col min="9977" max="9977" width="17.7109375" style="68" customWidth="1"/>
    <col min="9978" max="9978" width="18.85546875" style="68" customWidth="1"/>
    <col min="9979" max="9979" width="11.7109375" style="68" customWidth="1"/>
    <col min="9980" max="9986" width="0" style="68" hidden="1" customWidth="1"/>
    <col min="9987" max="9988" width="9.140625" style="68"/>
    <col min="9989" max="9989" width="11.7109375" style="68" bestFit="1" customWidth="1"/>
    <col min="9990" max="10229" width="9.140625" style="68"/>
    <col min="10230" max="10230" width="5.28515625" style="68" customWidth="1"/>
    <col min="10231" max="10231" width="29" style="68" customWidth="1"/>
    <col min="10232" max="10232" width="10.42578125" style="68" customWidth="1"/>
    <col min="10233" max="10233" width="17.7109375" style="68" customWidth="1"/>
    <col min="10234" max="10234" width="18.85546875" style="68" customWidth="1"/>
    <col min="10235" max="10235" width="11.7109375" style="68" customWidth="1"/>
    <col min="10236" max="10242" width="0" style="68" hidden="1" customWidth="1"/>
    <col min="10243" max="10244" width="9.140625" style="68"/>
    <col min="10245" max="10245" width="11.7109375" style="68" bestFit="1" customWidth="1"/>
    <col min="10246" max="10485" width="9.140625" style="68"/>
    <col min="10486" max="10486" width="5.28515625" style="68" customWidth="1"/>
    <col min="10487" max="10487" width="29" style="68" customWidth="1"/>
    <col min="10488" max="10488" width="10.42578125" style="68" customWidth="1"/>
    <col min="10489" max="10489" width="17.7109375" style="68" customWidth="1"/>
    <col min="10490" max="10490" width="18.85546875" style="68" customWidth="1"/>
    <col min="10491" max="10491" width="11.7109375" style="68" customWidth="1"/>
    <col min="10492" max="10498" width="0" style="68" hidden="1" customWidth="1"/>
    <col min="10499" max="10500" width="9.140625" style="68"/>
    <col min="10501" max="10501" width="11.7109375" style="68" bestFit="1" customWidth="1"/>
    <col min="10502" max="10741" width="9.140625" style="68"/>
    <col min="10742" max="10742" width="5.28515625" style="68" customWidth="1"/>
    <col min="10743" max="10743" width="29" style="68" customWidth="1"/>
    <col min="10744" max="10744" width="10.42578125" style="68" customWidth="1"/>
    <col min="10745" max="10745" width="17.7109375" style="68" customWidth="1"/>
    <col min="10746" max="10746" width="18.85546875" style="68" customWidth="1"/>
    <col min="10747" max="10747" width="11.7109375" style="68" customWidth="1"/>
    <col min="10748" max="10754" width="0" style="68" hidden="1" customWidth="1"/>
    <col min="10755" max="10756" width="9.140625" style="68"/>
    <col min="10757" max="10757" width="11.7109375" style="68" bestFit="1" customWidth="1"/>
    <col min="10758" max="10997" width="9.140625" style="68"/>
    <col min="10998" max="10998" width="5.28515625" style="68" customWidth="1"/>
    <col min="10999" max="10999" width="29" style="68" customWidth="1"/>
    <col min="11000" max="11000" width="10.42578125" style="68" customWidth="1"/>
    <col min="11001" max="11001" width="17.7109375" style="68" customWidth="1"/>
    <col min="11002" max="11002" width="18.85546875" style="68" customWidth="1"/>
    <col min="11003" max="11003" width="11.7109375" style="68" customWidth="1"/>
    <col min="11004" max="11010" width="0" style="68" hidden="1" customWidth="1"/>
    <col min="11011" max="11012" width="9.140625" style="68"/>
    <col min="11013" max="11013" width="11.7109375" style="68" bestFit="1" customWidth="1"/>
    <col min="11014" max="11253" width="9.140625" style="68"/>
    <col min="11254" max="11254" width="5.28515625" style="68" customWidth="1"/>
    <col min="11255" max="11255" width="29" style="68" customWidth="1"/>
    <col min="11256" max="11256" width="10.42578125" style="68" customWidth="1"/>
    <col min="11257" max="11257" width="17.7109375" style="68" customWidth="1"/>
    <col min="11258" max="11258" width="18.85546875" style="68" customWidth="1"/>
    <col min="11259" max="11259" width="11.7109375" style="68" customWidth="1"/>
    <col min="11260" max="11266" width="0" style="68" hidden="1" customWidth="1"/>
    <col min="11267" max="11268" width="9.140625" style="68"/>
    <col min="11269" max="11269" width="11.7109375" style="68" bestFit="1" customWidth="1"/>
    <col min="11270" max="11509" width="9.140625" style="68"/>
    <col min="11510" max="11510" width="5.28515625" style="68" customWidth="1"/>
    <col min="11511" max="11511" width="29" style="68" customWidth="1"/>
    <col min="11512" max="11512" width="10.42578125" style="68" customWidth="1"/>
    <col min="11513" max="11513" width="17.7109375" style="68" customWidth="1"/>
    <col min="11514" max="11514" width="18.85546875" style="68" customWidth="1"/>
    <col min="11515" max="11515" width="11.7109375" style="68" customWidth="1"/>
    <col min="11516" max="11522" width="0" style="68" hidden="1" customWidth="1"/>
    <col min="11523" max="11524" width="9.140625" style="68"/>
    <col min="11525" max="11525" width="11.7109375" style="68" bestFit="1" customWidth="1"/>
    <col min="11526" max="11765" width="9.140625" style="68"/>
    <col min="11766" max="11766" width="5.28515625" style="68" customWidth="1"/>
    <col min="11767" max="11767" width="29" style="68" customWidth="1"/>
    <col min="11768" max="11768" width="10.42578125" style="68" customWidth="1"/>
    <col min="11769" max="11769" width="17.7109375" style="68" customWidth="1"/>
    <col min="11770" max="11770" width="18.85546875" style="68" customWidth="1"/>
    <col min="11771" max="11771" width="11.7109375" style="68" customWidth="1"/>
    <col min="11772" max="11778" width="0" style="68" hidden="1" customWidth="1"/>
    <col min="11779" max="11780" width="9.140625" style="68"/>
    <col min="11781" max="11781" width="11.7109375" style="68" bestFit="1" customWidth="1"/>
    <col min="11782" max="12021" width="9.140625" style="68"/>
    <col min="12022" max="12022" width="5.28515625" style="68" customWidth="1"/>
    <col min="12023" max="12023" width="29" style="68" customWidth="1"/>
    <col min="12024" max="12024" width="10.42578125" style="68" customWidth="1"/>
    <col min="12025" max="12025" width="17.7109375" style="68" customWidth="1"/>
    <col min="12026" max="12026" width="18.85546875" style="68" customWidth="1"/>
    <col min="12027" max="12027" width="11.7109375" style="68" customWidth="1"/>
    <col min="12028" max="12034" width="0" style="68" hidden="1" customWidth="1"/>
    <col min="12035" max="12036" width="9.140625" style="68"/>
    <col min="12037" max="12037" width="11.7109375" style="68" bestFit="1" customWidth="1"/>
    <col min="12038" max="12277" width="9.140625" style="68"/>
    <col min="12278" max="12278" width="5.28515625" style="68" customWidth="1"/>
    <col min="12279" max="12279" width="29" style="68" customWidth="1"/>
    <col min="12280" max="12280" width="10.42578125" style="68" customWidth="1"/>
    <col min="12281" max="12281" width="17.7109375" style="68" customWidth="1"/>
    <col min="12282" max="12282" width="18.85546875" style="68" customWidth="1"/>
    <col min="12283" max="12283" width="11.7109375" style="68" customWidth="1"/>
    <col min="12284" max="12290" width="0" style="68" hidden="1" customWidth="1"/>
    <col min="12291" max="12292" width="9.140625" style="68"/>
    <col min="12293" max="12293" width="11.7109375" style="68" bestFit="1" customWidth="1"/>
    <col min="12294" max="12533" width="9.140625" style="68"/>
    <col min="12534" max="12534" width="5.28515625" style="68" customWidth="1"/>
    <col min="12535" max="12535" width="29" style="68" customWidth="1"/>
    <col min="12536" max="12536" width="10.42578125" style="68" customWidth="1"/>
    <col min="12537" max="12537" width="17.7109375" style="68" customWidth="1"/>
    <col min="12538" max="12538" width="18.85546875" style="68" customWidth="1"/>
    <col min="12539" max="12539" width="11.7109375" style="68" customWidth="1"/>
    <col min="12540" max="12546" width="0" style="68" hidden="1" customWidth="1"/>
    <col min="12547" max="12548" width="9.140625" style="68"/>
    <col min="12549" max="12549" width="11.7109375" style="68" bestFit="1" customWidth="1"/>
    <col min="12550" max="12789" width="9.140625" style="68"/>
    <col min="12790" max="12790" width="5.28515625" style="68" customWidth="1"/>
    <col min="12791" max="12791" width="29" style="68" customWidth="1"/>
    <col min="12792" max="12792" width="10.42578125" style="68" customWidth="1"/>
    <col min="12793" max="12793" width="17.7109375" style="68" customWidth="1"/>
    <col min="12794" max="12794" width="18.85546875" style="68" customWidth="1"/>
    <col min="12795" max="12795" width="11.7109375" style="68" customWidth="1"/>
    <col min="12796" max="12802" width="0" style="68" hidden="1" customWidth="1"/>
    <col min="12803" max="12804" width="9.140625" style="68"/>
    <col min="12805" max="12805" width="11.7109375" style="68" bestFit="1" customWidth="1"/>
    <col min="12806" max="13045" width="9.140625" style="68"/>
    <col min="13046" max="13046" width="5.28515625" style="68" customWidth="1"/>
    <col min="13047" max="13047" width="29" style="68" customWidth="1"/>
    <col min="13048" max="13048" width="10.42578125" style="68" customWidth="1"/>
    <col min="13049" max="13049" width="17.7109375" style="68" customWidth="1"/>
    <col min="13050" max="13050" width="18.85546875" style="68" customWidth="1"/>
    <col min="13051" max="13051" width="11.7109375" style="68" customWidth="1"/>
    <col min="13052" max="13058" width="0" style="68" hidden="1" customWidth="1"/>
    <col min="13059" max="13060" width="9.140625" style="68"/>
    <col min="13061" max="13061" width="11.7109375" style="68" bestFit="1" customWidth="1"/>
    <col min="13062" max="13301" width="9.140625" style="68"/>
    <col min="13302" max="13302" width="5.28515625" style="68" customWidth="1"/>
    <col min="13303" max="13303" width="29" style="68" customWidth="1"/>
    <col min="13304" max="13304" width="10.42578125" style="68" customWidth="1"/>
    <col min="13305" max="13305" width="17.7109375" style="68" customWidth="1"/>
    <col min="13306" max="13306" width="18.85546875" style="68" customWidth="1"/>
    <col min="13307" max="13307" width="11.7109375" style="68" customWidth="1"/>
    <col min="13308" max="13314" width="0" style="68" hidden="1" customWidth="1"/>
    <col min="13315" max="13316" width="9.140625" style="68"/>
    <col min="13317" max="13317" width="11.7109375" style="68" bestFit="1" customWidth="1"/>
    <col min="13318" max="13557" width="9.140625" style="68"/>
    <col min="13558" max="13558" width="5.28515625" style="68" customWidth="1"/>
    <col min="13559" max="13559" width="29" style="68" customWidth="1"/>
    <col min="13560" max="13560" width="10.42578125" style="68" customWidth="1"/>
    <col min="13561" max="13561" width="17.7109375" style="68" customWidth="1"/>
    <col min="13562" max="13562" width="18.85546875" style="68" customWidth="1"/>
    <col min="13563" max="13563" width="11.7109375" style="68" customWidth="1"/>
    <col min="13564" max="13570" width="0" style="68" hidden="1" customWidth="1"/>
    <col min="13571" max="13572" width="9.140625" style="68"/>
    <col min="13573" max="13573" width="11.7109375" style="68" bestFit="1" customWidth="1"/>
    <col min="13574" max="13813" width="9.140625" style="68"/>
    <col min="13814" max="13814" width="5.28515625" style="68" customWidth="1"/>
    <col min="13815" max="13815" width="29" style="68" customWidth="1"/>
    <col min="13816" max="13816" width="10.42578125" style="68" customWidth="1"/>
    <col min="13817" max="13817" width="17.7109375" style="68" customWidth="1"/>
    <col min="13818" max="13818" width="18.85546875" style="68" customWidth="1"/>
    <col min="13819" max="13819" width="11.7109375" style="68" customWidth="1"/>
    <col min="13820" max="13826" width="0" style="68" hidden="1" customWidth="1"/>
    <col min="13827" max="13828" width="9.140625" style="68"/>
    <col min="13829" max="13829" width="11.7109375" style="68" bestFit="1" customWidth="1"/>
    <col min="13830" max="14069" width="9.140625" style="68"/>
    <col min="14070" max="14070" width="5.28515625" style="68" customWidth="1"/>
    <col min="14071" max="14071" width="29" style="68" customWidth="1"/>
    <col min="14072" max="14072" width="10.42578125" style="68" customWidth="1"/>
    <col min="14073" max="14073" width="17.7109375" style="68" customWidth="1"/>
    <col min="14074" max="14074" width="18.85546875" style="68" customWidth="1"/>
    <col min="14075" max="14075" width="11.7109375" style="68" customWidth="1"/>
    <col min="14076" max="14082" width="0" style="68" hidden="1" customWidth="1"/>
    <col min="14083" max="14084" width="9.140625" style="68"/>
    <col min="14085" max="14085" width="11.7109375" style="68" bestFit="1" customWidth="1"/>
    <col min="14086" max="14325" width="9.140625" style="68"/>
    <col min="14326" max="14326" width="5.28515625" style="68" customWidth="1"/>
    <col min="14327" max="14327" width="29" style="68" customWidth="1"/>
    <col min="14328" max="14328" width="10.42578125" style="68" customWidth="1"/>
    <col min="14329" max="14329" width="17.7109375" style="68" customWidth="1"/>
    <col min="14330" max="14330" width="18.85546875" style="68" customWidth="1"/>
    <col min="14331" max="14331" width="11.7109375" style="68" customWidth="1"/>
    <col min="14332" max="14338" width="0" style="68" hidden="1" customWidth="1"/>
    <col min="14339" max="14340" width="9.140625" style="68"/>
    <col min="14341" max="14341" width="11.7109375" style="68" bestFit="1" customWidth="1"/>
    <col min="14342" max="14581" width="9.140625" style="68"/>
    <col min="14582" max="14582" width="5.28515625" style="68" customWidth="1"/>
    <col min="14583" max="14583" width="29" style="68" customWidth="1"/>
    <col min="14584" max="14584" width="10.42578125" style="68" customWidth="1"/>
    <col min="14585" max="14585" width="17.7109375" style="68" customWidth="1"/>
    <col min="14586" max="14586" width="18.85546875" style="68" customWidth="1"/>
    <col min="14587" max="14587" width="11.7109375" style="68" customWidth="1"/>
    <col min="14588" max="14594" width="0" style="68" hidden="1" customWidth="1"/>
    <col min="14595" max="14596" width="9.140625" style="68"/>
    <col min="14597" max="14597" width="11.7109375" style="68" bestFit="1" customWidth="1"/>
    <col min="14598" max="14837" width="9.140625" style="68"/>
    <col min="14838" max="14838" width="5.28515625" style="68" customWidth="1"/>
    <col min="14839" max="14839" width="29" style="68" customWidth="1"/>
    <col min="14840" max="14840" width="10.42578125" style="68" customWidth="1"/>
    <col min="14841" max="14841" width="17.7109375" style="68" customWidth="1"/>
    <col min="14842" max="14842" width="18.85546875" style="68" customWidth="1"/>
    <col min="14843" max="14843" width="11.7109375" style="68" customWidth="1"/>
    <col min="14844" max="14850" width="0" style="68" hidden="1" customWidth="1"/>
    <col min="14851" max="14852" width="9.140625" style="68"/>
    <col min="14853" max="14853" width="11.7109375" style="68" bestFit="1" customWidth="1"/>
    <col min="14854" max="15093" width="9.140625" style="68"/>
    <col min="15094" max="15094" width="5.28515625" style="68" customWidth="1"/>
    <col min="15095" max="15095" width="29" style="68" customWidth="1"/>
    <col min="15096" max="15096" width="10.42578125" style="68" customWidth="1"/>
    <col min="15097" max="15097" width="17.7109375" style="68" customWidth="1"/>
    <col min="15098" max="15098" width="18.85546875" style="68" customWidth="1"/>
    <col min="15099" max="15099" width="11.7109375" style="68" customWidth="1"/>
    <col min="15100" max="15106" width="0" style="68" hidden="1" customWidth="1"/>
    <col min="15107" max="15108" width="9.140625" style="68"/>
    <col min="15109" max="15109" width="11.7109375" style="68" bestFit="1" customWidth="1"/>
    <col min="15110" max="15349" width="9.140625" style="68"/>
    <col min="15350" max="15350" width="5.28515625" style="68" customWidth="1"/>
    <col min="15351" max="15351" width="29" style="68" customWidth="1"/>
    <col min="15352" max="15352" width="10.42578125" style="68" customWidth="1"/>
    <col min="15353" max="15353" width="17.7109375" style="68" customWidth="1"/>
    <col min="15354" max="15354" width="18.85546875" style="68" customWidth="1"/>
    <col min="15355" max="15355" width="11.7109375" style="68" customWidth="1"/>
    <col min="15356" max="15362" width="0" style="68" hidden="1" customWidth="1"/>
    <col min="15363" max="15364" width="9.140625" style="68"/>
    <col min="15365" max="15365" width="11.7109375" style="68" bestFit="1" customWidth="1"/>
    <col min="15366" max="15605" width="9.140625" style="68"/>
    <col min="15606" max="15606" width="5.28515625" style="68" customWidth="1"/>
    <col min="15607" max="15607" width="29" style="68" customWidth="1"/>
    <col min="15608" max="15608" width="10.42578125" style="68" customWidth="1"/>
    <col min="15609" max="15609" width="17.7109375" style="68" customWidth="1"/>
    <col min="15610" max="15610" width="18.85546875" style="68" customWidth="1"/>
    <col min="15611" max="15611" width="11.7109375" style="68" customWidth="1"/>
    <col min="15612" max="15618" width="0" style="68" hidden="1" customWidth="1"/>
    <col min="15619" max="15620" width="9.140625" style="68"/>
    <col min="15621" max="15621" width="11.7109375" style="68" bestFit="1" customWidth="1"/>
    <col min="15622" max="15861" width="9.140625" style="68"/>
    <col min="15862" max="15862" width="5.28515625" style="68" customWidth="1"/>
    <col min="15863" max="15863" width="29" style="68" customWidth="1"/>
    <col min="15864" max="15864" width="10.42578125" style="68" customWidth="1"/>
    <col min="15865" max="15865" width="17.7109375" style="68" customWidth="1"/>
    <col min="15866" max="15866" width="18.85546875" style="68" customWidth="1"/>
    <col min="15867" max="15867" width="11.7109375" style="68" customWidth="1"/>
    <col min="15868" max="15874" width="0" style="68" hidden="1" customWidth="1"/>
    <col min="15875" max="15876" width="9.140625" style="68"/>
    <col min="15877" max="15877" width="11.7109375" style="68" bestFit="1" customWidth="1"/>
    <col min="15878" max="16117" width="9.140625" style="68"/>
    <col min="16118" max="16118" width="5.28515625" style="68" customWidth="1"/>
    <col min="16119" max="16119" width="29" style="68" customWidth="1"/>
    <col min="16120" max="16120" width="10.42578125" style="68" customWidth="1"/>
    <col min="16121" max="16121" width="17.7109375" style="68" customWidth="1"/>
    <col min="16122" max="16122" width="18.85546875" style="68" customWidth="1"/>
    <col min="16123" max="16123" width="11.7109375" style="68" customWidth="1"/>
    <col min="16124" max="16130" width="0" style="68" hidden="1" customWidth="1"/>
    <col min="16131" max="16132" width="9.140625" style="68"/>
    <col min="16133" max="16133" width="11.7109375" style="68" bestFit="1" customWidth="1"/>
    <col min="16134" max="16384" width="9.140625" style="68"/>
  </cols>
  <sheetData>
    <row r="1" spans="1:6" ht="12">
      <c r="A1" s="66"/>
      <c r="B1" s="66"/>
      <c r="C1" s="67"/>
      <c r="D1" s="63"/>
      <c r="E1" s="63"/>
      <c r="F1" s="63" t="s">
        <v>137</v>
      </c>
    </row>
    <row r="2" spans="1:6" ht="12">
      <c r="A2" s="66"/>
      <c r="B2" s="66"/>
      <c r="C2" s="67"/>
      <c r="D2" s="63"/>
      <c r="E2" s="85" t="s">
        <v>230</v>
      </c>
      <c r="F2" s="85"/>
    </row>
    <row r="3" spans="1:6" ht="12">
      <c r="A3" s="66"/>
      <c r="B3" s="66"/>
      <c r="C3" s="67"/>
      <c r="D3" s="85" t="s">
        <v>138</v>
      </c>
      <c r="E3" s="85"/>
      <c r="F3" s="85"/>
    </row>
    <row r="4" spans="1:6" ht="12">
      <c r="A4" s="66"/>
      <c r="B4" s="66"/>
      <c r="C4" s="67"/>
      <c r="D4" s="63"/>
      <c r="E4" s="23"/>
      <c r="F4" s="65" t="s">
        <v>231</v>
      </c>
    </row>
    <row r="6" spans="1:6" ht="39" customHeight="1">
      <c r="A6" s="86" t="s">
        <v>146</v>
      </c>
      <c r="B6" s="86"/>
      <c r="C6" s="86"/>
      <c r="D6" s="86"/>
      <c r="E6" s="86"/>
      <c r="F6" s="86"/>
    </row>
    <row r="7" spans="1:6" ht="12" thickBot="1"/>
    <row r="8" spans="1:6" ht="51.75" customHeight="1" thickBot="1">
      <c r="A8" s="90" t="s">
        <v>7</v>
      </c>
      <c r="B8" s="90" t="s">
        <v>14</v>
      </c>
      <c r="C8" s="92" t="s">
        <v>61</v>
      </c>
      <c r="D8" s="87" t="s">
        <v>116</v>
      </c>
      <c r="E8" s="88"/>
      <c r="F8" s="89"/>
    </row>
    <row r="9" spans="1:6" ht="60.75" customHeight="1" thickBot="1">
      <c r="A9" s="91"/>
      <c r="B9" s="91"/>
      <c r="C9" s="93"/>
      <c r="D9" s="25" t="s">
        <v>147</v>
      </c>
      <c r="E9" s="26" t="s">
        <v>234</v>
      </c>
      <c r="F9" s="27" t="s">
        <v>19</v>
      </c>
    </row>
    <row r="10" spans="1:6" ht="12" thickBot="1">
      <c r="A10" s="64">
        <v>1</v>
      </c>
      <c r="B10" s="5">
        <v>2</v>
      </c>
      <c r="C10" s="28">
        <v>3</v>
      </c>
      <c r="D10" s="12">
        <v>4</v>
      </c>
      <c r="E10" s="12">
        <v>5</v>
      </c>
      <c r="F10" s="5">
        <v>6</v>
      </c>
    </row>
    <row r="11" spans="1:6" ht="15.75" customHeight="1" thickBot="1">
      <c r="A11" s="94" t="s">
        <v>15</v>
      </c>
      <c r="B11" s="95"/>
      <c r="C11" s="10" t="s">
        <v>6</v>
      </c>
      <c r="D11" s="29">
        <f t="shared" ref="D11:E16" si="0">D79+D115+D151+D283+D331+D18+D42+D54</f>
        <v>149607.86730000001</v>
      </c>
      <c r="E11" s="29">
        <f t="shared" si="0"/>
        <v>34586.508529999999</v>
      </c>
      <c r="F11" s="30">
        <f t="shared" ref="F11:F18" si="1">E11/D11</f>
        <v>0.2311810812772678</v>
      </c>
    </row>
    <row r="12" spans="1:6" ht="21.75" thickBot="1">
      <c r="A12" s="96"/>
      <c r="B12" s="97"/>
      <c r="C12" s="11" t="s">
        <v>5</v>
      </c>
      <c r="D12" s="31">
        <f t="shared" si="0"/>
        <v>2696.9492599999999</v>
      </c>
      <c r="E12" s="31">
        <f t="shared" si="0"/>
        <v>731.04</v>
      </c>
      <c r="F12" s="32">
        <f t="shared" si="1"/>
        <v>0.27106182932043743</v>
      </c>
    </row>
    <row r="13" spans="1:6" ht="16.5" customHeight="1" thickBot="1">
      <c r="A13" s="96"/>
      <c r="B13" s="97"/>
      <c r="C13" s="11" t="s">
        <v>16</v>
      </c>
      <c r="D13" s="31">
        <f t="shared" si="0"/>
        <v>52167.717150000004</v>
      </c>
      <c r="E13" s="31">
        <f t="shared" si="0"/>
        <v>3564.0004900000004</v>
      </c>
      <c r="F13" s="32">
        <f t="shared" si="1"/>
        <v>6.8318122484683039E-2</v>
      </c>
    </row>
    <row r="14" spans="1:6" ht="16.5" customHeight="1" thickBot="1">
      <c r="A14" s="96"/>
      <c r="B14" s="97"/>
      <c r="C14" s="11" t="s">
        <v>17</v>
      </c>
      <c r="D14" s="31">
        <f t="shared" si="0"/>
        <v>3146.1000000000004</v>
      </c>
      <c r="E14" s="31">
        <f t="shared" si="0"/>
        <v>3056.9500000000003</v>
      </c>
      <c r="F14" s="32">
        <f t="shared" si="1"/>
        <v>0.97166332920123322</v>
      </c>
    </row>
    <row r="15" spans="1:6" ht="21.75" thickBot="1">
      <c r="A15" s="96"/>
      <c r="B15" s="97"/>
      <c r="C15" s="11" t="s">
        <v>18</v>
      </c>
      <c r="D15" s="31">
        <f t="shared" si="0"/>
        <v>0</v>
      </c>
      <c r="E15" s="31">
        <f t="shared" si="0"/>
        <v>0</v>
      </c>
      <c r="F15" s="32">
        <v>0</v>
      </c>
    </row>
    <row r="16" spans="1:6" ht="21.75" thickBot="1">
      <c r="A16" s="98"/>
      <c r="B16" s="99"/>
      <c r="C16" s="11" t="s">
        <v>62</v>
      </c>
      <c r="D16" s="31">
        <f t="shared" si="0"/>
        <v>91101.100890000002</v>
      </c>
      <c r="E16" s="31">
        <f t="shared" si="0"/>
        <v>26871.996039999998</v>
      </c>
      <c r="F16" s="32">
        <f t="shared" si="1"/>
        <v>0.29496894963373255</v>
      </c>
    </row>
    <row r="17" spans="1:6" ht="16.5" customHeight="1" thickBot="1">
      <c r="A17" s="103" t="s">
        <v>142</v>
      </c>
      <c r="B17" s="104"/>
      <c r="C17" s="104"/>
      <c r="D17" s="33">
        <f>D18+D42+D54+D72</f>
        <v>62417.241850000006</v>
      </c>
      <c r="E17" s="33">
        <f>E18+E42+E54+E72</f>
        <v>4319.1915799999997</v>
      </c>
      <c r="F17" s="34">
        <f t="shared" si="1"/>
        <v>6.9198693373536166E-2</v>
      </c>
    </row>
    <row r="18" spans="1:6" ht="12.75" customHeight="1" outlineLevel="1" thickBot="1">
      <c r="A18" s="100" t="s">
        <v>0</v>
      </c>
      <c r="B18" s="100" t="s">
        <v>106</v>
      </c>
      <c r="C18" s="2" t="s">
        <v>6</v>
      </c>
      <c r="D18" s="73">
        <f t="shared" ref="D18:D23" si="2">D24+D30+D42+D36</f>
        <v>48019.936570000005</v>
      </c>
      <c r="E18" s="35">
        <f t="shared" ref="E18:E23" si="3">E24+E30+E36</f>
        <v>0</v>
      </c>
      <c r="F18" s="36">
        <f t="shared" si="1"/>
        <v>0</v>
      </c>
    </row>
    <row r="19" spans="1:6" ht="21.75" outlineLevel="1" thickBot="1">
      <c r="A19" s="101"/>
      <c r="B19" s="101"/>
      <c r="C19" s="2" t="s">
        <v>5</v>
      </c>
      <c r="D19" s="73">
        <f t="shared" si="2"/>
        <v>0</v>
      </c>
      <c r="E19" s="35">
        <f t="shared" si="3"/>
        <v>0</v>
      </c>
      <c r="F19" s="36"/>
    </row>
    <row r="20" spans="1:6" ht="15.75" customHeight="1" outlineLevel="1" thickBot="1">
      <c r="A20" s="101"/>
      <c r="B20" s="101"/>
      <c r="C20" s="2" t="s">
        <v>16</v>
      </c>
      <c r="D20" s="73">
        <f t="shared" si="2"/>
        <v>42848.325920000003</v>
      </c>
      <c r="E20" s="35">
        <f t="shared" si="3"/>
        <v>0</v>
      </c>
      <c r="F20" s="36">
        <f>E20/D20</f>
        <v>0</v>
      </c>
    </row>
    <row r="21" spans="1:6" ht="17.25" customHeight="1" outlineLevel="1" thickBot="1">
      <c r="A21" s="101"/>
      <c r="B21" s="101"/>
      <c r="C21" s="2" t="s">
        <v>17</v>
      </c>
      <c r="D21" s="73">
        <f t="shared" si="2"/>
        <v>0</v>
      </c>
      <c r="E21" s="35">
        <f t="shared" si="3"/>
        <v>0</v>
      </c>
      <c r="F21" s="36"/>
    </row>
    <row r="22" spans="1:6" ht="21.75" outlineLevel="1" thickBot="1">
      <c r="A22" s="101"/>
      <c r="B22" s="101"/>
      <c r="C22" s="2" t="s">
        <v>18</v>
      </c>
      <c r="D22" s="73">
        <f t="shared" si="2"/>
        <v>0</v>
      </c>
      <c r="E22" s="35">
        <f t="shared" si="3"/>
        <v>0</v>
      </c>
      <c r="F22" s="36"/>
    </row>
    <row r="23" spans="1:6" ht="21.75" outlineLevel="1" thickBot="1">
      <c r="A23" s="102"/>
      <c r="B23" s="102"/>
      <c r="C23" s="2" t="s">
        <v>59</v>
      </c>
      <c r="D23" s="73">
        <f t="shared" si="2"/>
        <v>5171.6106500000005</v>
      </c>
      <c r="E23" s="35">
        <f t="shared" si="3"/>
        <v>0</v>
      </c>
      <c r="F23" s="36">
        <f>E23/D23</f>
        <v>0</v>
      </c>
    </row>
    <row r="24" spans="1:6" ht="12.75" customHeight="1" outlineLevel="1" thickBot="1">
      <c r="A24" s="82" t="s">
        <v>8</v>
      </c>
      <c r="B24" s="82" t="s">
        <v>148</v>
      </c>
      <c r="C24" s="3" t="s">
        <v>6</v>
      </c>
      <c r="D24" s="74">
        <f>D25+D26+D27+D28+D29</f>
        <v>1377.8645299999998</v>
      </c>
      <c r="E24" s="37">
        <f>E25+E26+E27+E28+E29</f>
        <v>0</v>
      </c>
      <c r="F24" s="38">
        <f>E24/D24</f>
        <v>0</v>
      </c>
    </row>
    <row r="25" spans="1:6" ht="21" customHeight="1" outlineLevel="1" thickBot="1">
      <c r="A25" s="83"/>
      <c r="B25" s="83"/>
      <c r="C25" s="3" t="s">
        <v>5</v>
      </c>
      <c r="D25" s="75"/>
      <c r="E25" s="40"/>
      <c r="F25" s="41"/>
    </row>
    <row r="26" spans="1:6" ht="19.5" customHeight="1" outlineLevel="1" thickBot="1">
      <c r="A26" s="83"/>
      <c r="B26" s="83"/>
      <c r="C26" s="3" t="s">
        <v>16</v>
      </c>
      <c r="D26" s="39">
        <v>1190.0297399999999</v>
      </c>
      <c r="E26" s="42">
        <v>0</v>
      </c>
      <c r="F26" s="62">
        <f>E26/D26</f>
        <v>0</v>
      </c>
    </row>
    <row r="27" spans="1:6" ht="18.75" customHeight="1" outlineLevel="1" thickBot="1">
      <c r="A27" s="83"/>
      <c r="B27" s="83"/>
      <c r="C27" s="3" t="s">
        <v>17</v>
      </c>
      <c r="D27" s="39"/>
      <c r="E27" s="43"/>
      <c r="F27" s="62"/>
    </row>
    <row r="28" spans="1:6" ht="21" customHeight="1" outlineLevel="1" thickBot="1">
      <c r="A28" s="83"/>
      <c r="B28" s="83"/>
      <c r="C28" s="3" t="s">
        <v>18</v>
      </c>
      <c r="D28" s="39"/>
      <c r="E28" s="43"/>
      <c r="F28" s="62"/>
    </row>
    <row r="29" spans="1:6" ht="21.75" outlineLevel="1" thickBot="1">
      <c r="A29" s="84"/>
      <c r="B29" s="84"/>
      <c r="C29" s="3" t="s">
        <v>59</v>
      </c>
      <c r="D29" s="42">
        <v>187.83479</v>
      </c>
      <c r="E29" s="42">
        <v>0</v>
      </c>
      <c r="F29" s="62">
        <f>E29/D29</f>
        <v>0</v>
      </c>
    </row>
    <row r="30" spans="1:6" ht="12.75" customHeight="1" outlineLevel="1" thickBot="1">
      <c r="A30" s="82" t="s">
        <v>9</v>
      </c>
      <c r="B30" s="82" t="s">
        <v>149</v>
      </c>
      <c r="C30" s="3" t="s">
        <v>6</v>
      </c>
      <c r="D30" s="74">
        <f>D31+D32+D33+D34+D35</f>
        <v>6031.2185200000004</v>
      </c>
      <c r="E30" s="44">
        <f>E31+E32+E33+E34+E35</f>
        <v>0</v>
      </c>
      <c r="F30" s="38">
        <f>E30/D30</f>
        <v>0</v>
      </c>
    </row>
    <row r="31" spans="1:6" ht="21.75" outlineLevel="1" thickBot="1">
      <c r="A31" s="83"/>
      <c r="B31" s="83"/>
      <c r="C31" s="3" t="s">
        <v>5</v>
      </c>
      <c r="D31" s="76"/>
      <c r="E31" s="40"/>
      <c r="F31" s="41"/>
    </row>
    <row r="32" spans="1:6" ht="19.5" customHeight="1" outlineLevel="1" thickBot="1">
      <c r="A32" s="83"/>
      <c r="B32" s="83"/>
      <c r="C32" s="3" t="s">
        <v>16</v>
      </c>
      <c r="D32" s="39">
        <v>4296.3109400000003</v>
      </c>
      <c r="E32" s="45">
        <v>0</v>
      </c>
      <c r="F32" s="62">
        <f>E32/D32</f>
        <v>0</v>
      </c>
    </row>
    <row r="33" spans="1:6" ht="19.5" customHeight="1" outlineLevel="1" thickBot="1">
      <c r="A33" s="83"/>
      <c r="B33" s="83"/>
      <c r="C33" s="3" t="s">
        <v>17</v>
      </c>
      <c r="D33" s="39"/>
      <c r="E33" s="45"/>
      <c r="F33" s="62"/>
    </row>
    <row r="34" spans="1:6" ht="21.75" outlineLevel="1" thickBot="1">
      <c r="A34" s="83"/>
      <c r="B34" s="83"/>
      <c r="C34" s="3" t="s">
        <v>18</v>
      </c>
      <c r="D34" s="39"/>
      <c r="E34" s="45">
        <v>0</v>
      </c>
      <c r="F34" s="62">
        <v>0</v>
      </c>
    </row>
    <row r="35" spans="1:6" ht="21.75" outlineLevel="1" thickBot="1">
      <c r="A35" s="84"/>
      <c r="B35" s="84"/>
      <c r="C35" s="3" t="s">
        <v>59</v>
      </c>
      <c r="D35" s="42">
        <v>1734.9075800000001</v>
      </c>
      <c r="E35" s="77">
        <v>0</v>
      </c>
      <c r="F35" s="62">
        <f>E35/D35</f>
        <v>0</v>
      </c>
    </row>
    <row r="36" spans="1:6" ht="15.75" customHeight="1" outlineLevel="1" thickBot="1">
      <c r="A36" s="82" t="s">
        <v>10</v>
      </c>
      <c r="B36" s="82" t="s">
        <v>217</v>
      </c>
      <c r="C36" s="3" t="s">
        <v>6</v>
      </c>
      <c r="D36" s="74">
        <f>D37+D38+D39+D40+D41</f>
        <v>40610.853520000004</v>
      </c>
      <c r="E36" s="37">
        <f>E37+E38+E39+E40+E41</f>
        <v>0</v>
      </c>
      <c r="F36" s="38">
        <f>E36/D36</f>
        <v>0</v>
      </c>
    </row>
    <row r="37" spans="1:6" ht="21.75" outlineLevel="1" thickBot="1">
      <c r="A37" s="83"/>
      <c r="B37" s="83"/>
      <c r="C37" s="3" t="s">
        <v>5</v>
      </c>
      <c r="D37" s="76"/>
      <c r="E37" s="40"/>
      <c r="F37" s="41"/>
    </row>
    <row r="38" spans="1:6" ht="18.75" customHeight="1" outlineLevel="1" thickBot="1">
      <c r="A38" s="83"/>
      <c r="B38" s="83"/>
      <c r="C38" s="3" t="s">
        <v>16</v>
      </c>
      <c r="D38" s="39">
        <v>37361.985240000002</v>
      </c>
      <c r="E38" s="46">
        <v>0</v>
      </c>
      <c r="F38" s="62">
        <f>E38/D38</f>
        <v>0</v>
      </c>
    </row>
    <row r="39" spans="1:6" ht="20.25" customHeight="1" outlineLevel="1" thickBot="1">
      <c r="A39" s="83"/>
      <c r="B39" s="83"/>
      <c r="C39" s="3" t="s">
        <v>17</v>
      </c>
      <c r="D39" s="39"/>
      <c r="E39" s="46"/>
      <c r="F39" s="62"/>
    </row>
    <row r="40" spans="1:6" ht="21.75" outlineLevel="1" thickBot="1">
      <c r="A40" s="83"/>
      <c r="B40" s="83"/>
      <c r="C40" s="3" t="s">
        <v>18</v>
      </c>
      <c r="D40" s="39"/>
      <c r="E40" s="46"/>
      <c r="F40" s="62"/>
    </row>
    <row r="41" spans="1:6" ht="21.75" outlineLevel="1" thickBot="1">
      <c r="A41" s="84"/>
      <c r="B41" s="84"/>
      <c r="C41" s="3" t="s">
        <v>59</v>
      </c>
      <c r="D41" s="42">
        <v>3248.8682800000001</v>
      </c>
      <c r="E41" s="46">
        <v>0</v>
      </c>
      <c r="F41" s="62">
        <f>E41/D41</f>
        <v>0</v>
      </c>
    </row>
    <row r="42" spans="1:6" ht="15.75" customHeight="1" outlineLevel="1" thickBot="1">
      <c r="A42" s="100" t="s">
        <v>1</v>
      </c>
      <c r="B42" s="100" t="s">
        <v>107</v>
      </c>
      <c r="C42" s="2" t="s">
        <v>6</v>
      </c>
      <c r="D42" s="78">
        <f t="shared" ref="D42:E47" si="4">D48</f>
        <v>0</v>
      </c>
      <c r="E42" s="35">
        <f t="shared" si="4"/>
        <v>0</v>
      </c>
      <c r="F42" s="36">
        <v>0</v>
      </c>
    </row>
    <row r="43" spans="1:6" ht="21.75" outlineLevel="1" thickBot="1">
      <c r="A43" s="101"/>
      <c r="B43" s="101"/>
      <c r="C43" s="2" t="s">
        <v>5</v>
      </c>
      <c r="D43" s="78">
        <f t="shared" si="4"/>
        <v>0</v>
      </c>
      <c r="E43" s="35">
        <f t="shared" si="4"/>
        <v>0</v>
      </c>
      <c r="F43" s="36">
        <v>0</v>
      </c>
    </row>
    <row r="44" spans="1:6" ht="12.75" outlineLevel="1" thickBot="1">
      <c r="A44" s="101"/>
      <c r="B44" s="101"/>
      <c r="C44" s="2" t="s">
        <v>16</v>
      </c>
      <c r="D44" s="78">
        <f t="shared" si="4"/>
        <v>0</v>
      </c>
      <c r="E44" s="35">
        <f t="shared" si="4"/>
        <v>0</v>
      </c>
      <c r="F44" s="36">
        <v>0</v>
      </c>
    </row>
    <row r="45" spans="1:6" ht="12.75" outlineLevel="1" thickBot="1">
      <c r="A45" s="101"/>
      <c r="B45" s="101"/>
      <c r="C45" s="2" t="s">
        <v>17</v>
      </c>
      <c r="D45" s="78">
        <f t="shared" si="4"/>
        <v>0</v>
      </c>
      <c r="E45" s="35">
        <f t="shared" si="4"/>
        <v>0</v>
      </c>
      <c r="F45" s="36">
        <v>0</v>
      </c>
    </row>
    <row r="46" spans="1:6" ht="21.75" outlineLevel="1" thickBot="1">
      <c r="A46" s="101"/>
      <c r="B46" s="101"/>
      <c r="C46" s="2" t="s">
        <v>18</v>
      </c>
      <c r="D46" s="78">
        <f t="shared" si="4"/>
        <v>0</v>
      </c>
      <c r="E46" s="35">
        <f t="shared" si="4"/>
        <v>0</v>
      </c>
      <c r="F46" s="36">
        <v>0</v>
      </c>
    </row>
    <row r="47" spans="1:6" ht="21.75" outlineLevel="1" thickBot="1">
      <c r="A47" s="102"/>
      <c r="B47" s="102"/>
      <c r="C47" s="2" t="s">
        <v>59</v>
      </c>
      <c r="D47" s="78">
        <f t="shared" si="4"/>
        <v>0</v>
      </c>
      <c r="E47" s="35">
        <f t="shared" si="4"/>
        <v>0</v>
      </c>
      <c r="F47" s="36">
        <v>0</v>
      </c>
    </row>
    <row r="48" spans="1:6" ht="15.75" customHeight="1" outlineLevel="1" thickBot="1">
      <c r="A48" s="82" t="s">
        <v>11</v>
      </c>
      <c r="B48" s="82" t="s">
        <v>63</v>
      </c>
      <c r="C48" s="3" t="s">
        <v>6</v>
      </c>
      <c r="D48" s="129">
        <f>D49+D50+D51+D52+D53</f>
        <v>0</v>
      </c>
      <c r="E48" s="44">
        <f>E49+E50+E51+E52+E53</f>
        <v>0</v>
      </c>
      <c r="F48" s="38">
        <v>0</v>
      </c>
    </row>
    <row r="49" spans="1:6" ht="21.75" outlineLevel="1" thickBot="1">
      <c r="A49" s="83"/>
      <c r="B49" s="83"/>
      <c r="C49" s="3" t="s">
        <v>5</v>
      </c>
      <c r="D49" s="76"/>
      <c r="E49" s="40"/>
      <c r="F49" s="41"/>
    </row>
    <row r="50" spans="1:6" ht="12.75" outlineLevel="1" thickBot="1">
      <c r="A50" s="83"/>
      <c r="B50" s="83"/>
      <c r="C50" s="3" t="s">
        <v>16</v>
      </c>
      <c r="D50" s="76"/>
      <c r="E50" s="39"/>
      <c r="F50" s="41"/>
    </row>
    <row r="51" spans="1:6" ht="12.75" outlineLevel="1" thickBot="1">
      <c r="A51" s="83"/>
      <c r="B51" s="83"/>
      <c r="C51" s="3" t="s">
        <v>17</v>
      </c>
      <c r="D51" s="76"/>
      <c r="E51" s="39"/>
      <c r="F51" s="41"/>
    </row>
    <row r="52" spans="1:6" ht="21.75" outlineLevel="1" thickBot="1">
      <c r="A52" s="83"/>
      <c r="B52" s="83"/>
      <c r="C52" s="3" t="s">
        <v>18</v>
      </c>
      <c r="D52" s="76"/>
      <c r="E52" s="39"/>
      <c r="F52" s="41"/>
    </row>
    <row r="53" spans="1:6" ht="19.5" customHeight="1" outlineLevel="1" thickBot="1">
      <c r="A53" s="84"/>
      <c r="B53" s="84"/>
      <c r="C53" s="3" t="s">
        <v>59</v>
      </c>
      <c r="D53" s="76"/>
      <c r="E53" s="39"/>
      <c r="F53" s="41"/>
    </row>
    <row r="54" spans="1:6" ht="12.75" customHeight="1" outlineLevel="1" thickBot="1">
      <c r="A54" s="100" t="s">
        <v>2</v>
      </c>
      <c r="B54" s="100" t="s">
        <v>108</v>
      </c>
      <c r="C54" s="2" t="s">
        <v>6</v>
      </c>
      <c r="D54" s="73">
        <f t="shared" ref="D54:E59" si="5">D60</f>
        <v>14397.30528</v>
      </c>
      <c r="E54" s="35">
        <f t="shared" si="5"/>
        <v>4319.1915799999997</v>
      </c>
      <c r="F54" s="36">
        <f>E54/D54</f>
        <v>0.29999999972217017</v>
      </c>
    </row>
    <row r="55" spans="1:6" ht="21.75" outlineLevel="1" thickBot="1">
      <c r="A55" s="101"/>
      <c r="B55" s="101"/>
      <c r="C55" s="2" t="s">
        <v>5</v>
      </c>
      <c r="D55" s="73">
        <f t="shared" si="5"/>
        <v>2696.9492599999999</v>
      </c>
      <c r="E55" s="35">
        <f t="shared" si="5"/>
        <v>731.04</v>
      </c>
      <c r="F55" s="36">
        <f>E55/D55</f>
        <v>0.27106182932043743</v>
      </c>
    </row>
    <row r="56" spans="1:6" ht="12.75" outlineLevel="1" thickBot="1">
      <c r="A56" s="101"/>
      <c r="B56" s="101"/>
      <c r="C56" s="2" t="s">
        <v>16</v>
      </c>
      <c r="D56" s="73">
        <f t="shared" si="5"/>
        <v>5303.0507399999997</v>
      </c>
      <c r="E56" s="35">
        <f t="shared" si="5"/>
        <v>1668.96</v>
      </c>
      <c r="F56" s="36">
        <f>E56/D56</f>
        <v>0.31471695856336462</v>
      </c>
    </row>
    <row r="57" spans="1:6" ht="12.75" outlineLevel="1" thickBot="1">
      <c r="A57" s="101"/>
      <c r="B57" s="101"/>
      <c r="C57" s="2" t="s">
        <v>17</v>
      </c>
      <c r="D57" s="73">
        <f t="shared" si="5"/>
        <v>0</v>
      </c>
      <c r="E57" s="35">
        <f t="shared" si="5"/>
        <v>0</v>
      </c>
      <c r="F57" s="36"/>
    </row>
    <row r="58" spans="1:6" ht="21.75" outlineLevel="1" thickBot="1">
      <c r="A58" s="101"/>
      <c r="B58" s="101"/>
      <c r="C58" s="2" t="s">
        <v>18</v>
      </c>
      <c r="D58" s="73">
        <f t="shared" si="5"/>
        <v>0</v>
      </c>
      <c r="E58" s="35">
        <f t="shared" si="5"/>
        <v>0</v>
      </c>
      <c r="F58" s="36"/>
    </row>
    <row r="59" spans="1:6" ht="21.75" outlineLevel="1" thickBot="1">
      <c r="A59" s="102"/>
      <c r="B59" s="102"/>
      <c r="C59" s="2" t="s">
        <v>59</v>
      </c>
      <c r="D59" s="73">
        <f t="shared" si="5"/>
        <v>6397.3052799999996</v>
      </c>
      <c r="E59" s="35">
        <f t="shared" si="5"/>
        <v>1919.1915799999999</v>
      </c>
      <c r="F59" s="36">
        <f>E59/D59</f>
        <v>0.29999999937473676</v>
      </c>
    </row>
    <row r="60" spans="1:6" ht="12.75" customHeight="1" outlineLevel="1" thickBot="1">
      <c r="A60" s="82" t="s">
        <v>52</v>
      </c>
      <c r="B60" s="82" t="s">
        <v>218</v>
      </c>
      <c r="C60" s="3" t="s">
        <v>6</v>
      </c>
      <c r="D60" s="74">
        <f>D61+D62+D63+D64+D65</f>
        <v>14397.30528</v>
      </c>
      <c r="E60" s="37">
        <f>E61+E62+E63+E64+E65</f>
        <v>4319.1915799999997</v>
      </c>
      <c r="F60" s="38">
        <f>E60/D60</f>
        <v>0.29999999972217017</v>
      </c>
    </row>
    <row r="61" spans="1:6" ht="24.75" customHeight="1" outlineLevel="1" thickBot="1">
      <c r="A61" s="83"/>
      <c r="B61" s="83"/>
      <c r="C61" s="3" t="s">
        <v>5</v>
      </c>
      <c r="D61" s="39">
        <v>2696.9492599999999</v>
      </c>
      <c r="E61" s="47">
        <v>731.04</v>
      </c>
      <c r="F61" s="62">
        <f>E61/D61</f>
        <v>0.27106182932043743</v>
      </c>
    </row>
    <row r="62" spans="1:6" ht="18" customHeight="1" outlineLevel="1" thickBot="1">
      <c r="A62" s="83"/>
      <c r="B62" s="83"/>
      <c r="C62" s="3" t="s">
        <v>16</v>
      </c>
      <c r="D62" s="39">
        <v>5303.0507399999997</v>
      </c>
      <c r="E62" s="47">
        <v>1668.96</v>
      </c>
      <c r="F62" s="62">
        <f>E62/D62</f>
        <v>0.31471695856336462</v>
      </c>
    </row>
    <row r="63" spans="1:6" ht="16.5" customHeight="1" outlineLevel="1" thickBot="1">
      <c r="A63" s="83"/>
      <c r="B63" s="83"/>
      <c r="C63" s="3" t="s">
        <v>17</v>
      </c>
      <c r="D63" s="39"/>
      <c r="E63" s="47"/>
      <c r="F63" s="62"/>
    </row>
    <row r="64" spans="1:6" ht="21.75" outlineLevel="1" thickBot="1">
      <c r="A64" s="83"/>
      <c r="B64" s="83"/>
      <c r="C64" s="3" t="s">
        <v>18</v>
      </c>
      <c r="D64" s="39"/>
      <c r="E64" s="47"/>
      <c r="F64" s="62"/>
    </row>
    <row r="65" spans="1:6" ht="24.75" customHeight="1" outlineLevel="1" thickBot="1">
      <c r="A65" s="84"/>
      <c r="B65" s="84"/>
      <c r="C65" s="3" t="s">
        <v>59</v>
      </c>
      <c r="D65" s="42">
        <v>6397.3052799999996</v>
      </c>
      <c r="E65" s="42">
        <v>1919.1915799999999</v>
      </c>
      <c r="F65" s="62">
        <f>E65/D65</f>
        <v>0.29999999937473676</v>
      </c>
    </row>
    <row r="66" spans="1:6" ht="12.75" customHeight="1" outlineLevel="1" thickBot="1">
      <c r="A66" s="100">
        <v>4</v>
      </c>
      <c r="B66" s="100" t="s">
        <v>150</v>
      </c>
      <c r="C66" s="6" t="s">
        <v>6</v>
      </c>
      <c r="D66" s="73">
        <f t="shared" ref="D66:E71" si="6">D72</f>
        <v>0</v>
      </c>
      <c r="E66" s="35">
        <f t="shared" si="6"/>
        <v>0</v>
      </c>
      <c r="F66" s="36">
        <v>0</v>
      </c>
    </row>
    <row r="67" spans="1:6" ht="21.75" outlineLevel="1" thickBot="1">
      <c r="A67" s="101"/>
      <c r="B67" s="101"/>
      <c r="C67" s="6" t="s">
        <v>5</v>
      </c>
      <c r="D67" s="73">
        <f t="shared" si="6"/>
        <v>0</v>
      </c>
      <c r="E67" s="35">
        <f t="shared" si="6"/>
        <v>0</v>
      </c>
      <c r="F67" s="36">
        <v>0</v>
      </c>
    </row>
    <row r="68" spans="1:6" ht="12.75" outlineLevel="1" thickBot="1">
      <c r="A68" s="101"/>
      <c r="B68" s="101"/>
      <c r="C68" s="6" t="s">
        <v>16</v>
      </c>
      <c r="D68" s="73">
        <f t="shared" si="6"/>
        <v>0</v>
      </c>
      <c r="E68" s="35">
        <f t="shared" si="6"/>
        <v>0</v>
      </c>
      <c r="F68" s="36">
        <v>0</v>
      </c>
    </row>
    <row r="69" spans="1:6" ht="12.75" outlineLevel="1" thickBot="1">
      <c r="A69" s="101"/>
      <c r="B69" s="101"/>
      <c r="C69" s="6" t="s">
        <v>17</v>
      </c>
      <c r="D69" s="73">
        <f t="shared" si="6"/>
        <v>0</v>
      </c>
      <c r="E69" s="35">
        <f t="shared" si="6"/>
        <v>0</v>
      </c>
      <c r="F69" s="36">
        <v>0</v>
      </c>
    </row>
    <row r="70" spans="1:6" ht="21.75" outlineLevel="1" thickBot="1">
      <c r="A70" s="101"/>
      <c r="B70" s="101"/>
      <c r="C70" s="6" t="s">
        <v>18</v>
      </c>
      <c r="D70" s="73">
        <f t="shared" si="6"/>
        <v>0</v>
      </c>
      <c r="E70" s="35">
        <f t="shared" si="6"/>
        <v>0</v>
      </c>
      <c r="F70" s="36">
        <v>0</v>
      </c>
    </row>
    <row r="71" spans="1:6" ht="21.75" outlineLevel="1" thickBot="1">
      <c r="A71" s="102"/>
      <c r="B71" s="102"/>
      <c r="C71" s="79" t="s">
        <v>59</v>
      </c>
      <c r="D71" s="73">
        <f t="shared" si="6"/>
        <v>0</v>
      </c>
      <c r="E71" s="35">
        <f t="shared" si="6"/>
        <v>0</v>
      </c>
      <c r="F71" s="36">
        <v>0</v>
      </c>
    </row>
    <row r="72" spans="1:6" ht="12.75" customHeight="1" outlineLevel="1" thickBot="1">
      <c r="A72" s="82" t="s">
        <v>53</v>
      </c>
      <c r="B72" s="82" t="s">
        <v>151</v>
      </c>
      <c r="C72" s="80" t="s">
        <v>6</v>
      </c>
      <c r="D72" s="74">
        <f>D73+D74+D75+D76+D77</f>
        <v>0</v>
      </c>
      <c r="E72" s="37">
        <f>E73+E74+E75+E76+E77</f>
        <v>0</v>
      </c>
      <c r="F72" s="38">
        <v>0</v>
      </c>
    </row>
    <row r="73" spans="1:6" ht="24.75" customHeight="1" outlineLevel="1" thickBot="1">
      <c r="A73" s="83"/>
      <c r="B73" s="83"/>
      <c r="C73" s="3" t="s">
        <v>5</v>
      </c>
      <c r="D73" s="39"/>
      <c r="E73" s="47"/>
      <c r="F73" s="41"/>
    </row>
    <row r="74" spans="1:6" ht="18" customHeight="1" outlineLevel="1" thickBot="1">
      <c r="A74" s="83"/>
      <c r="B74" s="83"/>
      <c r="C74" s="3" t="s">
        <v>16</v>
      </c>
      <c r="D74" s="39"/>
      <c r="E74" s="47"/>
      <c r="F74" s="41"/>
    </row>
    <row r="75" spans="1:6" ht="20.25" customHeight="1" outlineLevel="1" thickBot="1">
      <c r="A75" s="83"/>
      <c r="B75" s="83"/>
      <c r="C75" s="3" t="s">
        <v>17</v>
      </c>
      <c r="D75" s="39"/>
      <c r="E75" s="47"/>
      <c r="F75" s="41"/>
    </row>
    <row r="76" spans="1:6" ht="21.75" outlineLevel="1" thickBot="1">
      <c r="A76" s="83"/>
      <c r="B76" s="83"/>
      <c r="C76" s="3" t="s">
        <v>18</v>
      </c>
      <c r="D76" s="39"/>
      <c r="E76" s="47"/>
      <c r="F76" s="41"/>
    </row>
    <row r="77" spans="1:6" ht="24.75" customHeight="1" outlineLevel="1" thickBot="1">
      <c r="A77" s="84"/>
      <c r="B77" s="84"/>
      <c r="C77" s="3" t="s">
        <v>59</v>
      </c>
      <c r="D77" s="42"/>
      <c r="E77" s="42"/>
      <c r="F77" s="41"/>
    </row>
    <row r="78" spans="1:6" ht="13.5" customHeight="1" thickBot="1">
      <c r="A78" s="103" t="s">
        <v>143</v>
      </c>
      <c r="B78" s="104"/>
      <c r="C78" s="104"/>
      <c r="D78" s="33">
        <f>D79+D115+D151+D283+D331</f>
        <v>87190.625450000021</v>
      </c>
      <c r="E78" s="33">
        <f>E79+E115+E151+E283+E331</f>
        <v>30267.31695</v>
      </c>
      <c r="F78" s="34">
        <f>E78/D78</f>
        <v>0.34713957829511122</v>
      </c>
    </row>
    <row r="79" spans="1:6" ht="12" customHeight="1" thickBot="1">
      <c r="A79" s="105" t="s">
        <v>0</v>
      </c>
      <c r="B79" s="105" t="s">
        <v>35</v>
      </c>
      <c r="C79" s="9" t="s">
        <v>6</v>
      </c>
      <c r="D79" s="48">
        <f>D85+D91+D97+D103+D109</f>
        <v>2146</v>
      </c>
      <c r="E79" s="49">
        <f>E85+E91+E97+E103+E109</f>
        <v>428.46199999999999</v>
      </c>
      <c r="F79" s="50">
        <f>E79/D79</f>
        <v>0.19965610438024231</v>
      </c>
    </row>
    <row r="80" spans="1:6" ht="21.75" thickBot="1">
      <c r="A80" s="106"/>
      <c r="B80" s="106"/>
      <c r="C80" s="7" t="s">
        <v>5</v>
      </c>
      <c r="D80" s="51">
        <f t="shared" ref="D80:E83" si="7">D86+D92+D98+D104+D110</f>
        <v>0</v>
      </c>
      <c r="E80" s="52">
        <f t="shared" si="7"/>
        <v>0</v>
      </c>
      <c r="F80" s="53">
        <v>0</v>
      </c>
    </row>
    <row r="81" spans="1:6" ht="12" thickBot="1">
      <c r="A81" s="106"/>
      <c r="B81" s="106"/>
      <c r="C81" s="7" t="s">
        <v>16</v>
      </c>
      <c r="D81" s="51">
        <f t="shared" si="7"/>
        <v>0</v>
      </c>
      <c r="E81" s="52">
        <f t="shared" si="7"/>
        <v>0</v>
      </c>
      <c r="F81" s="53">
        <v>0</v>
      </c>
    </row>
    <row r="82" spans="1:6" ht="12" thickBot="1">
      <c r="A82" s="106"/>
      <c r="B82" s="106"/>
      <c r="C82" s="7" t="s">
        <v>17</v>
      </c>
      <c r="D82" s="51">
        <f t="shared" si="7"/>
        <v>0</v>
      </c>
      <c r="E82" s="52">
        <f t="shared" si="7"/>
        <v>0</v>
      </c>
      <c r="F82" s="53">
        <v>0</v>
      </c>
    </row>
    <row r="83" spans="1:6" ht="21.75" thickBot="1">
      <c r="A83" s="106"/>
      <c r="B83" s="106"/>
      <c r="C83" s="7" t="s">
        <v>18</v>
      </c>
      <c r="D83" s="51">
        <f t="shared" si="7"/>
        <v>0</v>
      </c>
      <c r="E83" s="52">
        <f t="shared" si="7"/>
        <v>0</v>
      </c>
      <c r="F83" s="53">
        <v>0</v>
      </c>
    </row>
    <row r="84" spans="1:6" ht="21.75" thickBot="1">
      <c r="A84" s="107"/>
      <c r="B84" s="107"/>
      <c r="C84" s="8" t="s">
        <v>59</v>
      </c>
      <c r="D84" s="54">
        <f>D91+D97+D103+D109+D115</f>
        <v>1650</v>
      </c>
      <c r="E84" s="52">
        <f>E91+E97+E103+E109+E115</f>
        <v>65.94</v>
      </c>
      <c r="F84" s="53">
        <f>E84/D84</f>
        <v>3.9963636363636361E-2</v>
      </c>
    </row>
    <row r="85" spans="1:6" ht="15.75" customHeight="1" thickBot="1">
      <c r="A85" s="82" t="s">
        <v>8</v>
      </c>
      <c r="B85" s="82" t="s">
        <v>23</v>
      </c>
      <c r="C85" s="6" t="s">
        <v>6</v>
      </c>
      <c r="D85" s="35">
        <f>D86+D87+D88+D89+D90</f>
        <v>676</v>
      </c>
      <c r="E85" s="55">
        <f>E86+E87+E88+E89+E90</f>
        <v>364.52199999999999</v>
      </c>
      <c r="F85" s="36">
        <f>E85/D85</f>
        <v>0.53923372781065082</v>
      </c>
    </row>
    <row r="86" spans="1:6" ht="21.75" thickBot="1">
      <c r="A86" s="83"/>
      <c r="B86" s="83"/>
      <c r="C86" s="3" t="s">
        <v>5</v>
      </c>
      <c r="D86" s="39"/>
      <c r="E86" s="40"/>
      <c r="F86" s="41"/>
    </row>
    <row r="87" spans="1:6" ht="12" thickBot="1">
      <c r="A87" s="83"/>
      <c r="B87" s="83"/>
      <c r="C87" s="3" t="s">
        <v>16</v>
      </c>
      <c r="D87" s="39"/>
      <c r="E87" s="40"/>
      <c r="F87" s="41"/>
    </row>
    <row r="88" spans="1:6" ht="12" thickBot="1">
      <c r="A88" s="83"/>
      <c r="B88" s="83"/>
      <c r="C88" s="3" t="s">
        <v>17</v>
      </c>
      <c r="D88" s="39"/>
      <c r="E88" s="40"/>
      <c r="F88" s="41"/>
    </row>
    <row r="89" spans="1:6" ht="21.75" thickBot="1">
      <c r="A89" s="83"/>
      <c r="B89" s="83"/>
      <c r="C89" s="3" t="s">
        <v>18</v>
      </c>
      <c r="D89" s="39"/>
      <c r="E89" s="40"/>
      <c r="F89" s="41"/>
    </row>
    <row r="90" spans="1:6" ht="21.75" thickBot="1">
      <c r="A90" s="84"/>
      <c r="B90" s="84"/>
      <c r="C90" s="3" t="s">
        <v>59</v>
      </c>
      <c r="D90" s="39">
        <f>'[1]Ведомственная 2024,руб'!L167/1000+'[1]Ведомственная 2024,руб'!L169/1000</f>
        <v>676</v>
      </c>
      <c r="E90" s="39">
        <f>'[1]Ведомственная 2024,руб'!M167/1000+'[1]Ведомственная 2024,руб'!M169/1000</f>
        <v>364.52199999999999</v>
      </c>
      <c r="F90" s="62">
        <f>E90/D90</f>
        <v>0.53923372781065082</v>
      </c>
    </row>
    <row r="91" spans="1:6" ht="15.75" customHeight="1" thickBot="1">
      <c r="A91" s="82" t="s">
        <v>9</v>
      </c>
      <c r="B91" s="82" t="s">
        <v>34</v>
      </c>
      <c r="C91" s="6" t="s">
        <v>6</v>
      </c>
      <c r="D91" s="35">
        <f>D92+D93+D94+D95+D96</f>
        <v>690</v>
      </c>
      <c r="E91" s="55">
        <f>E92+E93+E94+E95+E96</f>
        <v>30.5</v>
      </c>
      <c r="F91" s="36">
        <f>E91/D91</f>
        <v>4.4202898550724637E-2</v>
      </c>
    </row>
    <row r="92" spans="1:6" ht="21.75" thickBot="1">
      <c r="A92" s="83"/>
      <c r="B92" s="83"/>
      <c r="C92" s="3" t="s">
        <v>5</v>
      </c>
      <c r="D92" s="39"/>
      <c r="E92" s="40"/>
      <c r="F92" s="41"/>
    </row>
    <row r="93" spans="1:6" ht="12" thickBot="1">
      <c r="A93" s="83"/>
      <c r="B93" s="83"/>
      <c r="C93" s="3" t="s">
        <v>16</v>
      </c>
      <c r="D93" s="39"/>
      <c r="E93" s="40"/>
      <c r="F93" s="41"/>
    </row>
    <row r="94" spans="1:6" ht="12" thickBot="1">
      <c r="A94" s="83"/>
      <c r="B94" s="83"/>
      <c r="C94" s="3" t="s">
        <v>17</v>
      </c>
      <c r="D94" s="39"/>
      <c r="E94" s="40"/>
      <c r="F94" s="41"/>
    </row>
    <row r="95" spans="1:6" ht="21.75" thickBot="1">
      <c r="A95" s="83"/>
      <c r="B95" s="83"/>
      <c r="C95" s="3" t="s">
        <v>18</v>
      </c>
      <c r="D95" s="39"/>
      <c r="E95" s="40"/>
      <c r="F95" s="41"/>
    </row>
    <row r="96" spans="1:6" ht="21.75" thickBot="1">
      <c r="A96" s="84"/>
      <c r="B96" s="84"/>
      <c r="C96" s="3" t="s">
        <v>59</v>
      </c>
      <c r="D96" s="39">
        <f>'[1]Ведомственная 2024,руб'!L255/1000</f>
        <v>690</v>
      </c>
      <c r="E96" s="39">
        <f>'[1]Ведомственная 2024,руб'!M255/1000</f>
        <v>30.5</v>
      </c>
      <c r="F96" s="62">
        <f>E96/D96</f>
        <v>4.4202898550724637E-2</v>
      </c>
    </row>
    <row r="97" spans="1:6" ht="15.75" customHeight="1" thickBot="1">
      <c r="A97" s="82" t="s">
        <v>10</v>
      </c>
      <c r="B97" s="82" t="s">
        <v>36</v>
      </c>
      <c r="C97" s="6" t="s">
        <v>6</v>
      </c>
      <c r="D97" s="35">
        <f>D98+D99+D100+D101+D102</f>
        <v>750</v>
      </c>
      <c r="E97" s="55">
        <f>E98+E99+E100+E101+E102</f>
        <v>26.4</v>
      </c>
      <c r="F97" s="36">
        <f>E97/D97</f>
        <v>3.5199999999999995E-2</v>
      </c>
    </row>
    <row r="98" spans="1:6" ht="21.75" thickBot="1">
      <c r="A98" s="83"/>
      <c r="B98" s="83"/>
      <c r="C98" s="3" t="s">
        <v>5</v>
      </c>
      <c r="D98" s="39"/>
      <c r="E98" s="40"/>
      <c r="F98" s="41"/>
    </row>
    <row r="99" spans="1:6" ht="12" thickBot="1">
      <c r="A99" s="83"/>
      <c r="B99" s="83"/>
      <c r="C99" s="3" t="s">
        <v>16</v>
      </c>
      <c r="D99" s="39"/>
      <c r="E99" s="40"/>
      <c r="F99" s="41"/>
    </row>
    <row r="100" spans="1:6" ht="12" thickBot="1">
      <c r="A100" s="83"/>
      <c r="B100" s="83"/>
      <c r="C100" s="3" t="s">
        <v>17</v>
      </c>
      <c r="D100" s="39"/>
      <c r="E100" s="40"/>
      <c r="F100" s="41"/>
    </row>
    <row r="101" spans="1:6" ht="21.75" thickBot="1">
      <c r="A101" s="83"/>
      <c r="B101" s="83"/>
      <c r="C101" s="3" t="s">
        <v>18</v>
      </c>
      <c r="D101" s="39"/>
      <c r="E101" s="40"/>
      <c r="F101" s="41"/>
    </row>
    <row r="102" spans="1:6" ht="21.75" thickBot="1">
      <c r="A102" s="84"/>
      <c r="B102" s="84"/>
      <c r="C102" s="3" t="s">
        <v>59</v>
      </c>
      <c r="D102" s="39">
        <f>'[1]Ведомственная 2024,руб'!L258/1000</f>
        <v>750</v>
      </c>
      <c r="E102" s="39">
        <f>'[1]Ведомственная 2024,руб'!M258/1000</f>
        <v>26.4</v>
      </c>
      <c r="F102" s="62">
        <f>E102/D102</f>
        <v>3.5199999999999995E-2</v>
      </c>
    </row>
    <row r="103" spans="1:6" ht="15.75" customHeight="1" thickBot="1">
      <c r="A103" s="82" t="s">
        <v>24</v>
      </c>
      <c r="B103" s="82" t="s">
        <v>37</v>
      </c>
      <c r="C103" s="6" t="s">
        <v>6</v>
      </c>
      <c r="D103" s="35">
        <f>D104+D105+D106+D107+D108</f>
        <v>10</v>
      </c>
      <c r="E103" s="55">
        <f>E104+E105+E106+E107+E108</f>
        <v>7.04</v>
      </c>
      <c r="F103" s="36">
        <f>E103/D103</f>
        <v>0.70399999999999996</v>
      </c>
    </row>
    <row r="104" spans="1:6" ht="21.75" thickBot="1">
      <c r="A104" s="83"/>
      <c r="B104" s="83"/>
      <c r="C104" s="3" t="s">
        <v>5</v>
      </c>
      <c r="D104" s="39"/>
      <c r="E104" s="40"/>
      <c r="F104" s="41"/>
    </row>
    <row r="105" spans="1:6" ht="12" thickBot="1">
      <c r="A105" s="83"/>
      <c r="B105" s="83"/>
      <c r="C105" s="3" t="s">
        <v>16</v>
      </c>
      <c r="D105" s="39"/>
      <c r="E105" s="40"/>
      <c r="F105" s="41"/>
    </row>
    <row r="106" spans="1:6" ht="12" thickBot="1">
      <c r="A106" s="83"/>
      <c r="B106" s="83"/>
      <c r="C106" s="3" t="s">
        <v>17</v>
      </c>
      <c r="D106" s="39"/>
      <c r="E106" s="40"/>
      <c r="F106" s="41"/>
    </row>
    <row r="107" spans="1:6" ht="21.75" thickBot="1">
      <c r="A107" s="83"/>
      <c r="B107" s="83"/>
      <c r="C107" s="3" t="s">
        <v>18</v>
      </c>
      <c r="D107" s="39"/>
      <c r="E107" s="40"/>
      <c r="F107" s="41"/>
    </row>
    <row r="108" spans="1:6" ht="21.75" thickBot="1">
      <c r="A108" s="84"/>
      <c r="B108" s="84"/>
      <c r="C108" s="3" t="s">
        <v>59</v>
      </c>
      <c r="D108" s="39">
        <f>'[1]Ведомственная 2024,руб'!L266/1000</f>
        <v>10</v>
      </c>
      <c r="E108" s="39">
        <f>'[1]Ведомственная 2024,руб'!M266/1000</f>
        <v>7.04</v>
      </c>
      <c r="F108" s="62">
        <f>E108/D108</f>
        <v>0.70399999999999996</v>
      </c>
    </row>
    <row r="109" spans="1:6" ht="15.75" customHeight="1" thickBot="1">
      <c r="A109" s="82" t="s">
        <v>25</v>
      </c>
      <c r="B109" s="82" t="s">
        <v>38</v>
      </c>
      <c r="C109" s="6" t="s">
        <v>6</v>
      </c>
      <c r="D109" s="35">
        <f>D110+D111+D112+D113+D114</f>
        <v>20</v>
      </c>
      <c r="E109" s="55">
        <f>E110+E111+E112+E113+E114</f>
        <v>0</v>
      </c>
      <c r="F109" s="36">
        <f>E109/D109</f>
        <v>0</v>
      </c>
    </row>
    <row r="110" spans="1:6" ht="21.75" thickBot="1">
      <c r="A110" s="83"/>
      <c r="B110" s="83"/>
      <c r="C110" s="3" t="s">
        <v>5</v>
      </c>
      <c r="D110" s="39"/>
      <c r="E110" s="40"/>
      <c r="F110" s="41"/>
    </row>
    <row r="111" spans="1:6" ht="12" thickBot="1">
      <c r="A111" s="83"/>
      <c r="B111" s="83"/>
      <c r="C111" s="3" t="s">
        <v>16</v>
      </c>
      <c r="D111" s="39"/>
      <c r="E111" s="40"/>
      <c r="F111" s="41"/>
    </row>
    <row r="112" spans="1:6" ht="12" thickBot="1">
      <c r="A112" s="83"/>
      <c r="B112" s="83"/>
      <c r="C112" s="3" t="s">
        <v>17</v>
      </c>
      <c r="D112" s="39"/>
      <c r="E112" s="40"/>
      <c r="F112" s="41"/>
    </row>
    <row r="113" spans="1:6" ht="25.5" customHeight="1" thickBot="1">
      <c r="A113" s="83"/>
      <c r="B113" s="83"/>
      <c r="C113" s="3" t="s">
        <v>18</v>
      </c>
      <c r="D113" s="39"/>
      <c r="E113" s="40"/>
      <c r="F113" s="41"/>
    </row>
    <row r="114" spans="1:6" ht="21.75" thickBot="1">
      <c r="A114" s="84"/>
      <c r="B114" s="84"/>
      <c r="C114" s="3" t="s">
        <v>59</v>
      </c>
      <c r="D114" s="39">
        <f>'[1]Ведомственная 2024,руб'!L209/1000</f>
        <v>20</v>
      </c>
      <c r="E114" s="39">
        <f>'[1]Ведомственная 2024,руб'!M209/1000</f>
        <v>0</v>
      </c>
      <c r="F114" s="62">
        <f>E114/D114</f>
        <v>0</v>
      </c>
    </row>
    <row r="115" spans="1:6" ht="12" customHeight="1" thickBot="1">
      <c r="A115" s="105">
        <v>2</v>
      </c>
      <c r="B115" s="105" t="s">
        <v>39</v>
      </c>
      <c r="C115" s="9" t="s">
        <v>6</v>
      </c>
      <c r="D115" s="48">
        <f>D116+D117+D118+D119+D120</f>
        <v>180</v>
      </c>
      <c r="E115" s="49">
        <f>E116+E117+E118+E119+E120</f>
        <v>2</v>
      </c>
      <c r="F115" s="50">
        <f>E115/D115</f>
        <v>1.1111111111111112E-2</v>
      </c>
    </row>
    <row r="116" spans="1:6" ht="21.75" thickBot="1">
      <c r="A116" s="106"/>
      <c r="B116" s="106"/>
      <c r="C116" s="7" t="s">
        <v>5</v>
      </c>
      <c r="D116" s="51">
        <f>D122+D128+D134+D140+D146</f>
        <v>0</v>
      </c>
      <c r="E116" s="52">
        <f>E122+E128+E134+E140+E146</f>
        <v>0</v>
      </c>
      <c r="F116" s="53">
        <v>0</v>
      </c>
    </row>
    <row r="117" spans="1:6" ht="18.75" customHeight="1" thickBot="1">
      <c r="A117" s="106"/>
      <c r="B117" s="106"/>
      <c r="C117" s="7" t="s">
        <v>16</v>
      </c>
      <c r="D117" s="51">
        <f t="shared" ref="D117:E120" si="8">D123+D129+D135+D141+D147</f>
        <v>0</v>
      </c>
      <c r="E117" s="52">
        <f t="shared" si="8"/>
        <v>0</v>
      </c>
      <c r="F117" s="53">
        <v>0</v>
      </c>
    </row>
    <row r="118" spans="1:6" ht="21" customHeight="1" thickBot="1">
      <c r="A118" s="106"/>
      <c r="B118" s="106"/>
      <c r="C118" s="7" t="s">
        <v>17</v>
      </c>
      <c r="D118" s="51">
        <f t="shared" si="8"/>
        <v>0</v>
      </c>
      <c r="E118" s="52">
        <f t="shared" si="8"/>
        <v>0</v>
      </c>
      <c r="F118" s="53">
        <v>0</v>
      </c>
    </row>
    <row r="119" spans="1:6" ht="21.75" thickBot="1">
      <c r="A119" s="106"/>
      <c r="B119" s="106"/>
      <c r="C119" s="7" t="s">
        <v>18</v>
      </c>
      <c r="D119" s="51">
        <f t="shared" si="8"/>
        <v>0</v>
      </c>
      <c r="E119" s="52">
        <f t="shared" si="8"/>
        <v>0</v>
      </c>
      <c r="F119" s="53">
        <v>0</v>
      </c>
    </row>
    <row r="120" spans="1:6" ht="21.75" thickBot="1">
      <c r="A120" s="107"/>
      <c r="B120" s="107"/>
      <c r="C120" s="8" t="s">
        <v>59</v>
      </c>
      <c r="D120" s="54">
        <f t="shared" si="8"/>
        <v>180</v>
      </c>
      <c r="E120" s="52">
        <f t="shared" si="8"/>
        <v>2</v>
      </c>
      <c r="F120" s="53">
        <f>E120/D120</f>
        <v>1.1111111111111112E-2</v>
      </c>
    </row>
    <row r="121" spans="1:6" ht="15.75" customHeight="1" thickBot="1">
      <c r="A121" s="82" t="s">
        <v>11</v>
      </c>
      <c r="B121" s="82" t="s">
        <v>40</v>
      </c>
      <c r="C121" s="6" t="s">
        <v>6</v>
      </c>
      <c r="D121" s="35">
        <f>D122+D123+D124+D125+D126</f>
        <v>10</v>
      </c>
      <c r="E121" s="55">
        <f>E122+E123+E124+E125+E126</f>
        <v>0</v>
      </c>
      <c r="F121" s="36">
        <v>0</v>
      </c>
    </row>
    <row r="122" spans="1:6" ht="21.75" thickBot="1">
      <c r="A122" s="83"/>
      <c r="B122" s="83"/>
      <c r="C122" s="3" t="s">
        <v>5</v>
      </c>
      <c r="D122" s="39"/>
      <c r="E122" s="40"/>
      <c r="F122" s="41"/>
    </row>
    <row r="123" spans="1:6" ht="16.5" customHeight="1" thickBot="1">
      <c r="A123" s="83"/>
      <c r="B123" s="83"/>
      <c r="C123" s="3" t="s">
        <v>16</v>
      </c>
      <c r="D123" s="39"/>
      <c r="E123" s="40"/>
      <c r="F123" s="41"/>
    </row>
    <row r="124" spans="1:6" ht="16.5" customHeight="1" thickBot="1">
      <c r="A124" s="83"/>
      <c r="B124" s="83"/>
      <c r="C124" s="3" t="s">
        <v>17</v>
      </c>
      <c r="D124" s="39"/>
      <c r="E124" s="40"/>
      <c r="F124" s="41"/>
    </row>
    <row r="125" spans="1:6" ht="21.75" thickBot="1">
      <c r="A125" s="83"/>
      <c r="B125" s="83"/>
      <c r="C125" s="3" t="s">
        <v>18</v>
      </c>
      <c r="D125" s="39"/>
      <c r="E125" s="40"/>
      <c r="F125" s="41"/>
    </row>
    <row r="126" spans="1:6" ht="21.75" thickBot="1">
      <c r="A126" s="84"/>
      <c r="B126" s="84"/>
      <c r="C126" s="3" t="s">
        <v>59</v>
      </c>
      <c r="D126" s="40">
        <f>'[1]Ведомственная 2024,руб'!L192/1000</f>
        <v>10</v>
      </c>
      <c r="E126" s="81">
        <f>'[1]Ведомственная 2024,руб'!M192/1000</f>
        <v>0</v>
      </c>
      <c r="F126" s="62">
        <v>0</v>
      </c>
    </row>
    <row r="127" spans="1:6" ht="15.75" customHeight="1" thickBot="1">
      <c r="A127" s="82" t="s">
        <v>12</v>
      </c>
      <c r="B127" s="82" t="s">
        <v>41</v>
      </c>
      <c r="C127" s="6" t="s">
        <v>6</v>
      </c>
      <c r="D127" s="35">
        <f>D128+D129+D130+D131+D132</f>
        <v>0</v>
      </c>
      <c r="E127" s="55">
        <f>E128+E129+E130+E131+E132</f>
        <v>0</v>
      </c>
      <c r="F127" s="36">
        <v>0</v>
      </c>
    </row>
    <row r="128" spans="1:6" ht="21.75" thickBot="1">
      <c r="A128" s="83"/>
      <c r="B128" s="83"/>
      <c r="C128" s="3" t="s">
        <v>5</v>
      </c>
      <c r="D128" s="39"/>
      <c r="E128" s="40"/>
      <c r="F128" s="41"/>
    </row>
    <row r="129" spans="1:6" ht="12" thickBot="1">
      <c r="A129" s="83"/>
      <c r="B129" s="83"/>
      <c r="C129" s="3" t="s">
        <v>16</v>
      </c>
      <c r="D129" s="39"/>
      <c r="E129" s="40"/>
      <c r="F129" s="41"/>
    </row>
    <row r="130" spans="1:6" ht="12" thickBot="1">
      <c r="A130" s="83"/>
      <c r="B130" s="83"/>
      <c r="C130" s="3" t="s">
        <v>17</v>
      </c>
      <c r="D130" s="39"/>
      <c r="E130" s="40"/>
      <c r="F130" s="41"/>
    </row>
    <row r="131" spans="1:6" ht="21.75" thickBot="1">
      <c r="A131" s="83"/>
      <c r="B131" s="83"/>
      <c r="C131" s="3" t="s">
        <v>18</v>
      </c>
      <c r="D131" s="39"/>
      <c r="E131" s="40"/>
      <c r="F131" s="41"/>
    </row>
    <row r="132" spans="1:6" ht="21.75" thickBot="1">
      <c r="A132" s="84"/>
      <c r="B132" s="84"/>
      <c r="C132" s="3" t="s">
        <v>59</v>
      </c>
      <c r="D132" s="39">
        <v>0</v>
      </c>
      <c r="E132" s="40">
        <v>0</v>
      </c>
      <c r="F132" s="41">
        <v>0</v>
      </c>
    </row>
    <row r="133" spans="1:6" ht="15.75" customHeight="1" thickBot="1">
      <c r="A133" s="82" t="s">
        <v>13</v>
      </c>
      <c r="B133" s="82" t="s">
        <v>51</v>
      </c>
      <c r="C133" s="6" t="s">
        <v>6</v>
      </c>
      <c r="D133" s="35">
        <f>D134+D135+D136+D137+D138</f>
        <v>160</v>
      </c>
      <c r="E133" s="55">
        <f>E134+E135+E136+E137+E138</f>
        <v>2</v>
      </c>
      <c r="F133" s="36">
        <f>E133/D133</f>
        <v>1.2500000000000001E-2</v>
      </c>
    </row>
    <row r="134" spans="1:6" ht="21.75" thickBot="1">
      <c r="A134" s="83"/>
      <c r="B134" s="83"/>
      <c r="C134" s="3" t="s">
        <v>5</v>
      </c>
      <c r="D134" s="39"/>
      <c r="E134" s="40"/>
      <c r="F134" s="41"/>
    </row>
    <row r="135" spans="1:6" ht="12" thickBot="1">
      <c r="A135" s="83"/>
      <c r="B135" s="83"/>
      <c r="C135" s="3" t="s">
        <v>16</v>
      </c>
      <c r="D135" s="39"/>
      <c r="E135" s="40"/>
      <c r="F135" s="41"/>
    </row>
    <row r="136" spans="1:6" ht="12" thickBot="1">
      <c r="A136" s="83"/>
      <c r="B136" s="83"/>
      <c r="C136" s="3" t="s">
        <v>17</v>
      </c>
      <c r="D136" s="39"/>
      <c r="E136" s="40"/>
      <c r="F136" s="41"/>
    </row>
    <row r="137" spans="1:6" ht="21.75" thickBot="1">
      <c r="A137" s="83"/>
      <c r="B137" s="83"/>
      <c r="C137" s="3" t="s">
        <v>18</v>
      </c>
      <c r="D137" s="39"/>
      <c r="E137" s="40"/>
      <c r="F137" s="41"/>
    </row>
    <row r="138" spans="1:6" ht="21.75" thickBot="1">
      <c r="A138" s="84"/>
      <c r="B138" s="84"/>
      <c r="C138" s="3" t="s">
        <v>59</v>
      </c>
      <c r="D138" s="39">
        <f>'[1]Ведомственная 2024,руб'!L201/1000</f>
        <v>160</v>
      </c>
      <c r="E138" s="39">
        <f>'[1]Ведомственная 2024,руб'!M201/1000</f>
        <v>2</v>
      </c>
      <c r="F138" s="41">
        <f>E138/D138</f>
        <v>1.2500000000000001E-2</v>
      </c>
    </row>
    <row r="139" spans="1:6" ht="15.75" customHeight="1" thickBot="1">
      <c r="A139" s="82" t="s">
        <v>26</v>
      </c>
      <c r="B139" s="82" t="s">
        <v>42</v>
      </c>
      <c r="C139" s="6" t="s">
        <v>6</v>
      </c>
      <c r="D139" s="35">
        <f>D140+D141+D142+D143+D144</f>
        <v>10</v>
      </c>
      <c r="E139" s="55">
        <f>E140+E141+E142+E143+E144</f>
        <v>0</v>
      </c>
      <c r="F139" s="36">
        <f>E139/D139</f>
        <v>0</v>
      </c>
    </row>
    <row r="140" spans="1:6" ht="21.75" thickBot="1">
      <c r="A140" s="83"/>
      <c r="B140" s="83"/>
      <c r="C140" s="3" t="s">
        <v>5</v>
      </c>
      <c r="D140" s="39"/>
      <c r="E140" s="40"/>
      <c r="F140" s="41"/>
    </row>
    <row r="141" spans="1:6" ht="12" thickBot="1">
      <c r="A141" s="83"/>
      <c r="B141" s="83"/>
      <c r="C141" s="3" t="s">
        <v>16</v>
      </c>
      <c r="D141" s="39"/>
      <c r="E141" s="40"/>
      <c r="F141" s="41"/>
    </row>
    <row r="142" spans="1:6" ht="12" thickBot="1">
      <c r="A142" s="83"/>
      <c r="B142" s="83"/>
      <c r="C142" s="3" t="s">
        <v>17</v>
      </c>
      <c r="D142" s="39"/>
      <c r="E142" s="40"/>
      <c r="F142" s="41"/>
    </row>
    <row r="143" spans="1:6" ht="21.75" thickBot="1">
      <c r="A143" s="83"/>
      <c r="B143" s="83"/>
      <c r="C143" s="3" t="s">
        <v>18</v>
      </c>
      <c r="D143" s="39"/>
      <c r="E143" s="40"/>
      <c r="F143" s="41"/>
    </row>
    <row r="144" spans="1:6" ht="21.75" thickBot="1">
      <c r="A144" s="84"/>
      <c r="B144" s="84"/>
      <c r="C144" s="3" t="s">
        <v>59</v>
      </c>
      <c r="D144" s="39">
        <f>'[1]Ведомственная 2024,руб'!L194/1000</f>
        <v>10</v>
      </c>
      <c r="E144" s="39">
        <f>'[1]Ведомственная 2024,руб'!M194/1000</f>
        <v>0</v>
      </c>
      <c r="F144" s="41">
        <f>E144/D144</f>
        <v>0</v>
      </c>
    </row>
    <row r="145" spans="1:6" ht="15.75" customHeight="1" thickBot="1">
      <c r="A145" s="82" t="s">
        <v>27</v>
      </c>
      <c r="B145" s="82" t="s">
        <v>43</v>
      </c>
      <c r="C145" s="6" t="s">
        <v>6</v>
      </c>
      <c r="D145" s="35">
        <f>D146+D147+D148+D149+D150</f>
        <v>0</v>
      </c>
      <c r="E145" s="55">
        <f>E146+E147+E148+E149+E150</f>
        <v>0</v>
      </c>
      <c r="F145" s="36"/>
    </row>
    <row r="146" spans="1:6" ht="21.75" thickBot="1">
      <c r="A146" s="83"/>
      <c r="B146" s="83"/>
      <c r="C146" s="3" t="s">
        <v>5</v>
      </c>
      <c r="D146" s="39"/>
      <c r="E146" s="40"/>
      <c r="F146" s="41"/>
    </row>
    <row r="147" spans="1:6" ht="12" thickBot="1">
      <c r="A147" s="83"/>
      <c r="B147" s="83"/>
      <c r="C147" s="3" t="s">
        <v>16</v>
      </c>
      <c r="D147" s="39"/>
      <c r="E147" s="40"/>
      <c r="F147" s="41"/>
    </row>
    <row r="148" spans="1:6" ht="12" thickBot="1">
      <c r="A148" s="83"/>
      <c r="B148" s="83"/>
      <c r="C148" s="3" t="s">
        <v>17</v>
      </c>
      <c r="D148" s="39"/>
      <c r="E148" s="40"/>
      <c r="F148" s="41"/>
    </row>
    <row r="149" spans="1:6" ht="21.75" thickBot="1">
      <c r="A149" s="83"/>
      <c r="B149" s="83"/>
      <c r="C149" s="3" t="s">
        <v>18</v>
      </c>
      <c r="D149" s="39"/>
      <c r="E149" s="40"/>
      <c r="F149" s="41"/>
    </row>
    <row r="150" spans="1:6" ht="21.75" thickBot="1">
      <c r="A150" s="84"/>
      <c r="B150" s="84"/>
      <c r="C150" s="3" t="s">
        <v>59</v>
      </c>
      <c r="D150" s="39">
        <v>0</v>
      </c>
      <c r="E150" s="40">
        <v>0</v>
      </c>
      <c r="F150" s="41"/>
    </row>
    <row r="151" spans="1:6" ht="12" customHeight="1" thickBot="1">
      <c r="A151" s="105" t="s">
        <v>2</v>
      </c>
      <c r="B151" s="105" t="s">
        <v>152</v>
      </c>
      <c r="C151" s="9" t="s">
        <v>6</v>
      </c>
      <c r="D151" s="48">
        <f>D152+D153+D154+D155+D156</f>
        <v>63546.574450000007</v>
      </c>
      <c r="E151" s="48">
        <f>E152+E153+E154+E155+E156</f>
        <v>18076.955750000001</v>
      </c>
      <c r="F151" s="50">
        <f>E151/D151</f>
        <v>0.2844678238985705</v>
      </c>
    </row>
    <row r="152" spans="1:6" ht="21.75" thickBot="1">
      <c r="A152" s="106"/>
      <c r="B152" s="106"/>
      <c r="C152" s="7" t="s">
        <v>5</v>
      </c>
      <c r="D152" s="51">
        <f t="shared" ref="D152:E156" si="9">D164+D170+D176+D206+D212+D218+D224+D230+D236+D242+D248+D254+D260+D266+D272+D188+D182+D278+D194+D200+D158</f>
        <v>0</v>
      </c>
      <c r="E152" s="51">
        <f t="shared" si="9"/>
        <v>0</v>
      </c>
      <c r="F152" s="53">
        <v>0</v>
      </c>
    </row>
    <row r="153" spans="1:6" ht="12" thickBot="1">
      <c r="A153" s="106"/>
      <c r="B153" s="106"/>
      <c r="C153" s="7" t="s">
        <v>16</v>
      </c>
      <c r="D153" s="51">
        <f t="shared" si="9"/>
        <v>1242.5404900000001</v>
      </c>
      <c r="E153" s="51">
        <f t="shared" si="9"/>
        <v>508.14049</v>
      </c>
      <c r="F153" s="53">
        <f>E153/D153</f>
        <v>0.40895286237312073</v>
      </c>
    </row>
    <row r="154" spans="1:6" ht="12" thickBot="1">
      <c r="A154" s="106"/>
      <c r="B154" s="106"/>
      <c r="C154" s="7" t="s">
        <v>17</v>
      </c>
      <c r="D154" s="51">
        <f t="shared" si="9"/>
        <v>2967.8</v>
      </c>
      <c r="E154" s="51">
        <f t="shared" si="9"/>
        <v>2967.8</v>
      </c>
      <c r="F154" s="53">
        <v>0</v>
      </c>
    </row>
    <row r="155" spans="1:6" ht="21.75" thickBot="1">
      <c r="A155" s="106"/>
      <c r="B155" s="106"/>
      <c r="C155" s="7" t="s">
        <v>18</v>
      </c>
      <c r="D155" s="51">
        <f t="shared" si="9"/>
        <v>0</v>
      </c>
      <c r="E155" s="51">
        <f t="shared" si="9"/>
        <v>0</v>
      </c>
      <c r="F155" s="53">
        <v>0</v>
      </c>
    </row>
    <row r="156" spans="1:6" ht="21.75" thickBot="1">
      <c r="A156" s="107"/>
      <c r="B156" s="107"/>
      <c r="C156" s="8" t="s">
        <v>59</v>
      </c>
      <c r="D156" s="51">
        <f t="shared" si="9"/>
        <v>59336.233960000005</v>
      </c>
      <c r="E156" s="51">
        <f t="shared" si="9"/>
        <v>14601.01526</v>
      </c>
      <c r="F156" s="53">
        <f>E156/D156</f>
        <v>0.24607249711606063</v>
      </c>
    </row>
    <row r="157" spans="1:6" ht="12" customHeight="1" thickBot="1">
      <c r="A157" s="108" t="s">
        <v>153</v>
      </c>
      <c r="B157" s="111" t="s">
        <v>154</v>
      </c>
      <c r="C157" s="6" t="s">
        <v>6</v>
      </c>
      <c r="D157" s="35">
        <f>D158+D159+D160+D161+D162</f>
        <v>15198.355870000001</v>
      </c>
      <c r="E157" s="35">
        <f>E158+E159+E160+E161+E162</f>
        <v>4619.5885699999999</v>
      </c>
      <c r="F157" s="36">
        <f>E157/D157</f>
        <v>0.30395317819334622</v>
      </c>
    </row>
    <row r="158" spans="1:6" ht="21.75" thickBot="1">
      <c r="A158" s="109"/>
      <c r="B158" s="112"/>
      <c r="C158" s="3" t="s">
        <v>5</v>
      </c>
      <c r="D158" s="39"/>
      <c r="E158" s="40"/>
      <c r="F158" s="41"/>
    </row>
    <row r="159" spans="1:6" ht="12" thickBot="1">
      <c r="A159" s="109"/>
      <c r="B159" s="112"/>
      <c r="C159" s="3" t="s">
        <v>16</v>
      </c>
      <c r="D159" s="39"/>
      <c r="E159" s="40"/>
      <c r="F159" s="41"/>
    </row>
    <row r="160" spans="1:6" ht="12" thickBot="1">
      <c r="A160" s="109"/>
      <c r="B160" s="112"/>
      <c r="C160" s="3" t="s">
        <v>17</v>
      </c>
      <c r="D160" s="39"/>
      <c r="E160" s="40"/>
      <c r="F160" s="41"/>
    </row>
    <row r="161" spans="1:6" ht="21.75" thickBot="1">
      <c r="A161" s="109"/>
      <c r="B161" s="112"/>
      <c r="C161" s="3" t="s">
        <v>18</v>
      </c>
      <c r="D161" s="39"/>
      <c r="E161" s="40"/>
      <c r="F161" s="41"/>
    </row>
    <row r="162" spans="1:6" ht="21.75" thickBot="1">
      <c r="A162" s="110"/>
      <c r="B162" s="113"/>
      <c r="C162" s="3" t="s">
        <v>59</v>
      </c>
      <c r="D162" s="39">
        <f>'[1]Ведомственная 2024,руб'!L367/1000</f>
        <v>15198.355870000001</v>
      </c>
      <c r="E162" s="39">
        <f>'[1]Ведомственная 2024,руб'!M367/1000</f>
        <v>4619.5885699999999</v>
      </c>
      <c r="F162" s="41">
        <f>E162/D162</f>
        <v>0.30395317819334622</v>
      </c>
    </row>
    <row r="163" spans="1:6" ht="12" customHeight="1" thickBot="1">
      <c r="A163" s="108" t="s">
        <v>155</v>
      </c>
      <c r="B163" s="82" t="s">
        <v>109</v>
      </c>
      <c r="C163" s="6" t="s">
        <v>6</v>
      </c>
      <c r="D163" s="35">
        <f>D164+D165+D166+D167+D168</f>
        <v>600</v>
      </c>
      <c r="E163" s="35">
        <f>E164+E165+E166+E167+E168</f>
        <v>483.82299999999998</v>
      </c>
      <c r="F163" s="36">
        <f>E163/D163</f>
        <v>0.8063716666666666</v>
      </c>
    </row>
    <row r="164" spans="1:6" ht="21.75" thickBot="1">
      <c r="A164" s="109"/>
      <c r="B164" s="83"/>
      <c r="C164" s="3" t="s">
        <v>5</v>
      </c>
      <c r="D164" s="39"/>
      <c r="E164" s="40"/>
      <c r="F164" s="41"/>
    </row>
    <row r="165" spans="1:6" ht="16.5" customHeight="1" thickBot="1">
      <c r="A165" s="109"/>
      <c r="B165" s="83"/>
      <c r="C165" s="3" t="s">
        <v>16</v>
      </c>
      <c r="D165" s="39"/>
      <c r="E165" s="40"/>
      <c r="F165" s="41"/>
    </row>
    <row r="166" spans="1:6" ht="15.75" customHeight="1" thickBot="1">
      <c r="A166" s="109"/>
      <c r="B166" s="83"/>
      <c r="C166" s="3" t="s">
        <v>17</v>
      </c>
      <c r="D166" s="39"/>
      <c r="E166" s="40"/>
      <c r="F166" s="41"/>
    </row>
    <row r="167" spans="1:6" ht="21.75" thickBot="1">
      <c r="A167" s="109"/>
      <c r="B167" s="83"/>
      <c r="C167" s="3" t="s">
        <v>18</v>
      </c>
      <c r="D167" s="39"/>
      <c r="E167" s="40"/>
      <c r="F167" s="41"/>
    </row>
    <row r="168" spans="1:6" ht="21.75" thickBot="1">
      <c r="A168" s="110"/>
      <c r="B168" s="84"/>
      <c r="C168" s="3" t="s">
        <v>59</v>
      </c>
      <c r="D168" s="39">
        <f>'[1]Ведомственная 2024,руб'!L219/1000</f>
        <v>600</v>
      </c>
      <c r="E168" s="39">
        <f>'[1]Ведомственная 2024,руб'!M219/1000</f>
        <v>483.82299999999998</v>
      </c>
      <c r="F168" s="41">
        <f>E168/D168</f>
        <v>0.8063716666666666</v>
      </c>
    </row>
    <row r="169" spans="1:6" ht="15.75" customHeight="1" thickBot="1">
      <c r="A169" s="108" t="s">
        <v>156</v>
      </c>
      <c r="B169" s="82" t="s">
        <v>110</v>
      </c>
      <c r="C169" s="6" t="s">
        <v>6</v>
      </c>
      <c r="D169" s="35">
        <f>D170+D171+D172+D173+D174</f>
        <v>900</v>
      </c>
      <c r="E169" s="35">
        <f>E170+E171+E172+E173+E174</f>
        <v>651.49351999999999</v>
      </c>
      <c r="F169" s="36">
        <f>E169/D169</f>
        <v>0.72388168888888893</v>
      </c>
    </row>
    <row r="170" spans="1:6" ht="21.75" thickBot="1">
      <c r="A170" s="109"/>
      <c r="B170" s="83"/>
      <c r="C170" s="3" t="s">
        <v>5</v>
      </c>
      <c r="D170" s="39"/>
      <c r="E170" s="40"/>
      <c r="F170" s="41"/>
    </row>
    <row r="171" spans="1:6" ht="15.75" customHeight="1" thickBot="1">
      <c r="A171" s="109"/>
      <c r="B171" s="83"/>
      <c r="C171" s="3" t="s">
        <v>16</v>
      </c>
      <c r="D171" s="39"/>
      <c r="E171" s="40"/>
      <c r="F171" s="41"/>
    </row>
    <row r="172" spans="1:6" ht="17.25" customHeight="1" thickBot="1">
      <c r="A172" s="109"/>
      <c r="B172" s="83"/>
      <c r="C172" s="3" t="s">
        <v>17</v>
      </c>
      <c r="D172" s="39"/>
      <c r="E172" s="40"/>
      <c r="F172" s="41"/>
    </row>
    <row r="173" spans="1:6" ht="21.75" thickBot="1">
      <c r="A173" s="109"/>
      <c r="B173" s="83"/>
      <c r="C173" s="3" t="s">
        <v>18</v>
      </c>
      <c r="D173" s="39"/>
      <c r="E173" s="40"/>
      <c r="F173" s="41"/>
    </row>
    <row r="174" spans="1:6" ht="21.75" thickBot="1">
      <c r="A174" s="110"/>
      <c r="B174" s="84"/>
      <c r="C174" s="3" t="s">
        <v>59</v>
      </c>
      <c r="D174" s="39">
        <f>'[1]Ведомственная 2024,руб'!L215/1000</f>
        <v>900</v>
      </c>
      <c r="E174" s="39">
        <f>'[1]Ведомственная 2024,руб'!M215/1000</f>
        <v>651.49351999999999</v>
      </c>
      <c r="F174" s="41">
        <f>E174/D174</f>
        <v>0.72388168888888893</v>
      </c>
    </row>
    <row r="175" spans="1:6" ht="15.75" customHeight="1" thickBot="1">
      <c r="A175" s="108" t="s">
        <v>157</v>
      </c>
      <c r="B175" s="82" t="s">
        <v>73</v>
      </c>
      <c r="C175" s="6" t="s">
        <v>6</v>
      </c>
      <c r="D175" s="35">
        <f>D176+D177+D178+D179+D180</f>
        <v>5455.4046699999999</v>
      </c>
      <c r="E175" s="35">
        <f>E176+E177+E178+E179+E180</f>
        <v>142.6</v>
      </c>
      <c r="F175" s="36">
        <f>E175/D175</f>
        <v>2.613921580999783E-2</v>
      </c>
    </row>
    <row r="176" spans="1:6" ht="21.75" thickBot="1">
      <c r="A176" s="109"/>
      <c r="B176" s="83"/>
      <c r="C176" s="3" t="s">
        <v>5</v>
      </c>
      <c r="D176" s="39"/>
      <c r="E176" s="40"/>
      <c r="F176" s="41"/>
    </row>
    <row r="177" spans="1:6" ht="24.75" customHeight="1" thickBot="1">
      <c r="A177" s="109"/>
      <c r="B177" s="83"/>
      <c r="C177" s="3" t="s">
        <v>16</v>
      </c>
      <c r="D177" s="42"/>
      <c r="E177" s="40"/>
      <c r="F177" s="41"/>
    </row>
    <row r="178" spans="1:6" ht="24.75" customHeight="1" thickBot="1">
      <c r="A178" s="109"/>
      <c r="B178" s="83"/>
      <c r="C178" s="3" t="s">
        <v>17</v>
      </c>
      <c r="D178" s="42"/>
      <c r="E178" s="42"/>
      <c r="F178" s="41"/>
    </row>
    <row r="179" spans="1:6" ht="21.75" thickBot="1">
      <c r="A179" s="109"/>
      <c r="B179" s="83"/>
      <c r="C179" s="3" t="s">
        <v>18</v>
      </c>
      <c r="D179" s="39"/>
      <c r="E179" s="40"/>
      <c r="F179" s="41"/>
    </row>
    <row r="180" spans="1:6" ht="21.75" thickBot="1">
      <c r="A180" s="110"/>
      <c r="B180" s="84"/>
      <c r="C180" s="3" t="s">
        <v>59</v>
      </c>
      <c r="D180" s="42">
        <f>'[1]Ведомственная 2024,руб'!L229/1000</f>
        <v>5455.4046699999999</v>
      </c>
      <c r="E180" s="42">
        <f>'[1]Ведомственная 2024,руб'!M229/1000</f>
        <v>142.6</v>
      </c>
      <c r="F180" s="41">
        <f>E180/D180</f>
        <v>2.613921580999783E-2</v>
      </c>
    </row>
    <row r="181" spans="1:6" ht="15.75" customHeight="1" thickBot="1">
      <c r="A181" s="108" t="s">
        <v>158</v>
      </c>
      <c r="B181" s="82" t="s">
        <v>69</v>
      </c>
      <c r="C181" s="6" t="s">
        <v>6</v>
      </c>
      <c r="D181" s="35">
        <f>D182+D183+D184+D185+D186</f>
        <v>0</v>
      </c>
      <c r="E181" s="35">
        <f>E182+E183+E184+E185+E186</f>
        <v>0</v>
      </c>
      <c r="F181" s="36" t="e">
        <f>E181/D181</f>
        <v>#DIV/0!</v>
      </c>
    </row>
    <row r="182" spans="1:6" ht="21.75" thickBot="1">
      <c r="A182" s="109"/>
      <c r="B182" s="83"/>
      <c r="C182" s="3" t="s">
        <v>5</v>
      </c>
      <c r="D182" s="39"/>
      <c r="E182" s="40"/>
      <c r="F182" s="41"/>
    </row>
    <row r="183" spans="1:6" ht="18" customHeight="1" thickBot="1">
      <c r="A183" s="109"/>
      <c r="B183" s="83"/>
      <c r="C183" s="3" t="s">
        <v>16</v>
      </c>
      <c r="D183" s="46"/>
      <c r="E183" s="46"/>
      <c r="F183" s="41">
        <v>0</v>
      </c>
    </row>
    <row r="184" spans="1:6" ht="17.25" customHeight="1" thickBot="1">
      <c r="A184" s="109"/>
      <c r="B184" s="83"/>
      <c r="C184" s="3" t="s">
        <v>17</v>
      </c>
      <c r="D184" s="46"/>
      <c r="E184" s="46"/>
      <c r="F184" s="41"/>
    </row>
    <row r="185" spans="1:6" ht="21.75" thickBot="1">
      <c r="A185" s="109"/>
      <c r="B185" s="83"/>
      <c r="C185" s="3" t="s">
        <v>18</v>
      </c>
      <c r="D185" s="46"/>
      <c r="E185" s="46"/>
      <c r="F185" s="41"/>
    </row>
    <row r="186" spans="1:6" ht="21.75" thickBot="1">
      <c r="A186" s="110"/>
      <c r="B186" s="84"/>
      <c r="C186" s="3" t="s">
        <v>59</v>
      </c>
      <c r="D186" s="46">
        <f>'[1]Ведомственная 2024,руб'!L249/1000</f>
        <v>0</v>
      </c>
      <c r="E186" s="46">
        <f>'[1]Ведомственная 2024,руб'!M249/1000</f>
        <v>0</v>
      </c>
      <c r="F186" s="41">
        <v>0</v>
      </c>
    </row>
    <row r="187" spans="1:6" ht="12" customHeight="1" thickBot="1">
      <c r="A187" s="108" t="s">
        <v>159</v>
      </c>
      <c r="B187" s="82" t="s">
        <v>111</v>
      </c>
      <c r="C187" s="6" t="s">
        <v>6</v>
      </c>
      <c r="D187" s="56">
        <f>D188+D189+D190+D191+D192</f>
        <v>602.41999999999996</v>
      </c>
      <c r="E187" s="56">
        <f>E188+E189+E190+E191+E192</f>
        <v>0</v>
      </c>
      <c r="F187" s="36">
        <v>0</v>
      </c>
    </row>
    <row r="188" spans="1:6" ht="21.75" thickBot="1">
      <c r="A188" s="109"/>
      <c r="B188" s="83"/>
      <c r="C188" s="3" t="s">
        <v>5</v>
      </c>
      <c r="D188" s="57"/>
      <c r="E188" s="58"/>
      <c r="F188" s="41"/>
    </row>
    <row r="189" spans="1:6" ht="18" customHeight="1" thickBot="1">
      <c r="A189" s="109"/>
      <c r="B189" s="83"/>
      <c r="C189" s="3" t="s">
        <v>16</v>
      </c>
      <c r="D189" s="39">
        <v>510.2</v>
      </c>
      <c r="E189" s="59">
        <v>0</v>
      </c>
      <c r="F189" s="41"/>
    </row>
    <row r="190" spans="1:6" ht="17.25" customHeight="1" thickBot="1">
      <c r="A190" s="109"/>
      <c r="B190" s="83"/>
      <c r="C190" s="3" t="s">
        <v>17</v>
      </c>
      <c r="D190" s="39"/>
      <c r="E190" s="59"/>
      <c r="F190" s="41"/>
    </row>
    <row r="191" spans="1:6" ht="21.75" thickBot="1">
      <c r="A191" s="109"/>
      <c r="B191" s="83"/>
      <c r="C191" s="3" t="s">
        <v>18</v>
      </c>
      <c r="D191" s="39"/>
      <c r="E191" s="60"/>
      <c r="F191" s="41"/>
    </row>
    <row r="192" spans="1:6" ht="21.75" thickBot="1">
      <c r="A192" s="110"/>
      <c r="B192" s="84"/>
      <c r="C192" s="3" t="s">
        <v>59</v>
      </c>
      <c r="D192" s="39">
        <v>92.22</v>
      </c>
      <c r="E192" s="59">
        <v>0</v>
      </c>
      <c r="F192" s="41"/>
    </row>
    <row r="193" spans="1:6" ht="12" customHeight="1" thickBot="1">
      <c r="A193" s="108" t="s">
        <v>160</v>
      </c>
      <c r="B193" s="82" t="s">
        <v>219</v>
      </c>
      <c r="C193" s="6" t="s">
        <v>6</v>
      </c>
      <c r="D193" s="35">
        <f>D194+D195+D196+D197+D198</f>
        <v>1000</v>
      </c>
      <c r="E193" s="35">
        <f>E194+E195+E196+E197+E198</f>
        <v>0</v>
      </c>
      <c r="F193" s="36">
        <f>E193/D193</f>
        <v>0</v>
      </c>
    </row>
    <row r="194" spans="1:6" ht="21.75" thickBot="1">
      <c r="A194" s="109"/>
      <c r="B194" s="83"/>
      <c r="C194" s="3" t="s">
        <v>5</v>
      </c>
      <c r="D194" s="39"/>
      <c r="E194" s="40"/>
      <c r="F194" s="41"/>
    </row>
    <row r="195" spans="1:6" ht="18" customHeight="1" thickBot="1">
      <c r="A195" s="109"/>
      <c r="B195" s="83"/>
      <c r="C195" s="3" t="s">
        <v>16</v>
      </c>
      <c r="D195" s="39">
        <v>224.2</v>
      </c>
      <c r="E195" s="46">
        <v>0</v>
      </c>
      <c r="F195" s="41">
        <f>E195/D195</f>
        <v>0</v>
      </c>
    </row>
    <row r="196" spans="1:6" ht="17.25" customHeight="1" thickBot="1">
      <c r="A196" s="109"/>
      <c r="B196" s="83"/>
      <c r="C196" s="3" t="s">
        <v>17</v>
      </c>
      <c r="D196" s="39"/>
      <c r="E196" s="46"/>
      <c r="F196" s="41"/>
    </row>
    <row r="197" spans="1:6" ht="21.75" thickBot="1">
      <c r="A197" s="109"/>
      <c r="B197" s="83"/>
      <c r="C197" s="3" t="s">
        <v>18</v>
      </c>
      <c r="D197" s="39"/>
      <c r="E197" s="46"/>
      <c r="F197" s="41"/>
    </row>
    <row r="198" spans="1:6" ht="21.75" thickBot="1">
      <c r="A198" s="110"/>
      <c r="B198" s="84"/>
      <c r="C198" s="3" t="s">
        <v>59</v>
      </c>
      <c r="D198" s="39">
        <v>775.8</v>
      </c>
      <c r="E198" s="46">
        <v>0</v>
      </c>
      <c r="F198" s="41">
        <f>E198/D198</f>
        <v>0</v>
      </c>
    </row>
    <row r="199" spans="1:6" ht="15.75" customHeight="1" thickBot="1">
      <c r="A199" s="108" t="s">
        <v>161</v>
      </c>
      <c r="B199" s="82" t="s">
        <v>117</v>
      </c>
      <c r="C199" s="6" t="s">
        <v>6</v>
      </c>
      <c r="D199" s="35">
        <f>D200+D201+D202+D203+D204</f>
        <v>0</v>
      </c>
      <c r="E199" s="35">
        <f>E200+E201+E202+E203+E204</f>
        <v>0</v>
      </c>
      <c r="F199" s="36">
        <v>0</v>
      </c>
    </row>
    <row r="200" spans="1:6" ht="21.75" thickBot="1">
      <c r="A200" s="109"/>
      <c r="B200" s="83"/>
      <c r="C200" s="3" t="s">
        <v>5</v>
      </c>
      <c r="D200" s="39"/>
      <c r="E200" s="40"/>
      <c r="F200" s="41"/>
    </row>
    <row r="201" spans="1:6" ht="18.75" customHeight="1" thickBot="1">
      <c r="A201" s="109"/>
      <c r="B201" s="83"/>
      <c r="C201" s="3" t="s">
        <v>16</v>
      </c>
      <c r="D201" s="39"/>
      <c r="E201" s="40"/>
      <c r="F201" s="41"/>
    </row>
    <row r="202" spans="1:6" ht="17.25" customHeight="1" thickBot="1">
      <c r="A202" s="109"/>
      <c r="B202" s="83"/>
      <c r="C202" s="3" t="s">
        <v>17</v>
      </c>
      <c r="D202" s="39"/>
      <c r="E202" s="40"/>
      <c r="F202" s="41"/>
    </row>
    <row r="203" spans="1:6" ht="21.75" thickBot="1">
      <c r="A203" s="109"/>
      <c r="B203" s="83"/>
      <c r="C203" s="3" t="s">
        <v>18</v>
      </c>
      <c r="D203" s="39"/>
      <c r="E203" s="40"/>
      <c r="F203" s="41"/>
    </row>
    <row r="204" spans="1:6" ht="21.75" thickBot="1">
      <c r="A204" s="110"/>
      <c r="B204" s="84"/>
      <c r="C204" s="3" t="s">
        <v>59</v>
      </c>
      <c r="D204" s="39">
        <f>'[1]Ведомственная 2024,руб'!L273/1000</f>
        <v>0</v>
      </c>
      <c r="E204" s="39">
        <f>'[1]Ведомственная 2024,руб'!M273/1000</f>
        <v>0</v>
      </c>
      <c r="F204" s="41">
        <v>0</v>
      </c>
    </row>
    <row r="205" spans="1:6" ht="15.75" customHeight="1" thickBot="1">
      <c r="A205" s="108" t="s">
        <v>162</v>
      </c>
      <c r="B205" s="82" t="s">
        <v>44</v>
      </c>
      <c r="C205" s="6" t="s">
        <v>6</v>
      </c>
      <c r="D205" s="35">
        <f>D206+D207+D208+D209+D210</f>
        <v>530.4</v>
      </c>
      <c r="E205" s="35">
        <f>E206+E207+E208+E209+E210</f>
        <v>224.90021999999999</v>
      </c>
      <c r="F205" s="36">
        <f>E205/D205</f>
        <v>0.42402002262443439</v>
      </c>
    </row>
    <row r="206" spans="1:6" ht="21.75" thickBot="1">
      <c r="A206" s="109"/>
      <c r="B206" s="83"/>
      <c r="C206" s="3" t="s">
        <v>5</v>
      </c>
      <c r="D206" s="39"/>
      <c r="E206" s="40"/>
      <c r="F206" s="41"/>
    </row>
    <row r="207" spans="1:6" ht="18.75" customHeight="1" thickBot="1">
      <c r="A207" s="109"/>
      <c r="B207" s="83"/>
      <c r="C207" s="3" t="s">
        <v>16</v>
      </c>
      <c r="D207" s="39"/>
      <c r="E207" s="40"/>
      <c r="F207" s="41"/>
    </row>
    <row r="208" spans="1:6" ht="17.25" customHeight="1" thickBot="1">
      <c r="A208" s="109"/>
      <c r="B208" s="83"/>
      <c r="C208" s="3" t="s">
        <v>17</v>
      </c>
      <c r="D208" s="39"/>
      <c r="E208" s="40"/>
      <c r="F208" s="41"/>
    </row>
    <row r="209" spans="1:6" ht="21.75" thickBot="1">
      <c r="A209" s="109"/>
      <c r="B209" s="83"/>
      <c r="C209" s="3" t="s">
        <v>18</v>
      </c>
      <c r="D209" s="39"/>
      <c r="E209" s="40"/>
      <c r="F209" s="41"/>
    </row>
    <row r="210" spans="1:6" ht="21.75" thickBot="1">
      <c r="A210" s="110"/>
      <c r="B210" s="84"/>
      <c r="C210" s="3" t="s">
        <v>59</v>
      </c>
      <c r="D210" s="39">
        <f>'[1]Ведомственная 2024,руб'!L275/1000</f>
        <v>530.4</v>
      </c>
      <c r="E210" s="39">
        <f>'[1]Ведомственная 2024,руб'!M275/1000</f>
        <v>224.90021999999999</v>
      </c>
      <c r="F210" s="41">
        <f>E210/D210</f>
        <v>0.42402002262443439</v>
      </c>
    </row>
    <row r="211" spans="1:6" ht="15.75" customHeight="1" thickBot="1">
      <c r="A211" s="108" t="s">
        <v>163</v>
      </c>
      <c r="B211" s="82" t="s">
        <v>45</v>
      </c>
      <c r="C211" s="6" t="s">
        <v>6</v>
      </c>
      <c r="D211" s="35">
        <f>D212+D213+D214+D215+D216</f>
        <v>20</v>
      </c>
      <c r="E211" s="35">
        <f>E212+E213+E214+E215+E216</f>
        <v>0</v>
      </c>
      <c r="F211" s="36">
        <f>E211/D211</f>
        <v>0</v>
      </c>
    </row>
    <row r="212" spans="1:6" ht="21.75" thickBot="1">
      <c r="A212" s="109"/>
      <c r="B212" s="83"/>
      <c r="C212" s="3" t="s">
        <v>5</v>
      </c>
      <c r="D212" s="39"/>
      <c r="E212" s="40"/>
      <c r="F212" s="41"/>
    </row>
    <row r="213" spans="1:6" ht="12" thickBot="1">
      <c r="A213" s="109"/>
      <c r="B213" s="83"/>
      <c r="C213" s="3" t="s">
        <v>16</v>
      </c>
      <c r="D213" s="39"/>
      <c r="E213" s="40"/>
      <c r="F213" s="41"/>
    </row>
    <row r="214" spans="1:6" ht="12" thickBot="1">
      <c r="A214" s="109"/>
      <c r="B214" s="83"/>
      <c r="C214" s="3" t="s">
        <v>17</v>
      </c>
      <c r="D214" s="39"/>
      <c r="E214" s="40"/>
      <c r="F214" s="41"/>
    </row>
    <row r="215" spans="1:6" ht="21.75" thickBot="1">
      <c r="A215" s="109"/>
      <c r="B215" s="83"/>
      <c r="C215" s="3" t="s">
        <v>18</v>
      </c>
      <c r="D215" s="39"/>
      <c r="E215" s="40"/>
      <c r="F215" s="41"/>
    </row>
    <row r="216" spans="1:6" ht="21.75" thickBot="1">
      <c r="A216" s="110"/>
      <c r="B216" s="84"/>
      <c r="C216" s="3" t="s">
        <v>59</v>
      </c>
      <c r="D216" s="39">
        <f>'[1]Ведомственная 2024,руб'!L279/1000</f>
        <v>20</v>
      </c>
      <c r="E216" s="39">
        <f>'[1]Ведомственная 2024,руб'!M279/1000</f>
        <v>0</v>
      </c>
      <c r="F216" s="41">
        <f>E216/D216</f>
        <v>0</v>
      </c>
    </row>
    <row r="217" spans="1:6" ht="15.75" customHeight="1" thickBot="1">
      <c r="A217" s="108" t="s">
        <v>164</v>
      </c>
      <c r="B217" s="82" t="s">
        <v>112</v>
      </c>
      <c r="C217" s="6" t="s">
        <v>6</v>
      </c>
      <c r="D217" s="35">
        <f>D218+D219+D220+D221+D222</f>
        <v>1450</v>
      </c>
      <c r="E217" s="35">
        <f>E218+E219+E220+E221+E222</f>
        <v>600.53296</v>
      </c>
      <c r="F217" s="36">
        <f>E217/D217</f>
        <v>0.41416066206896551</v>
      </c>
    </row>
    <row r="218" spans="1:6" ht="21.75" thickBot="1">
      <c r="A218" s="109"/>
      <c r="B218" s="83"/>
      <c r="C218" s="3" t="s">
        <v>5</v>
      </c>
      <c r="D218" s="39"/>
      <c r="E218" s="40"/>
      <c r="F218" s="41"/>
    </row>
    <row r="219" spans="1:6" ht="12" thickBot="1">
      <c r="A219" s="109"/>
      <c r="B219" s="83"/>
      <c r="C219" s="3" t="s">
        <v>16</v>
      </c>
      <c r="D219" s="39"/>
      <c r="E219" s="40"/>
      <c r="F219" s="41"/>
    </row>
    <row r="220" spans="1:6" ht="12" thickBot="1">
      <c r="A220" s="109"/>
      <c r="B220" s="83"/>
      <c r="C220" s="3" t="s">
        <v>17</v>
      </c>
      <c r="D220" s="39"/>
      <c r="E220" s="40"/>
      <c r="F220" s="41"/>
    </row>
    <row r="221" spans="1:6" ht="21.75" thickBot="1">
      <c r="A221" s="109"/>
      <c r="B221" s="83"/>
      <c r="C221" s="3" t="s">
        <v>18</v>
      </c>
      <c r="D221" s="39"/>
      <c r="E221" s="40"/>
      <c r="F221" s="41"/>
    </row>
    <row r="222" spans="1:6" ht="21.75" thickBot="1">
      <c r="A222" s="110"/>
      <c r="B222" s="84"/>
      <c r="C222" s="3" t="s">
        <v>59</v>
      </c>
      <c r="D222" s="39">
        <f>'[1]Ведомственная 2024,руб'!L283/1000</f>
        <v>1450</v>
      </c>
      <c r="E222" s="39">
        <f>'[1]Ведомственная 2024,руб'!M283/1000</f>
        <v>600.53296</v>
      </c>
      <c r="F222" s="41">
        <f>E222/D222</f>
        <v>0.41416066206896551</v>
      </c>
    </row>
    <row r="223" spans="1:6" ht="15.75" customHeight="1" thickBot="1">
      <c r="A223" s="108" t="s">
        <v>165</v>
      </c>
      <c r="B223" s="82" t="s">
        <v>113</v>
      </c>
      <c r="C223" s="6" t="s">
        <v>6</v>
      </c>
      <c r="D223" s="35">
        <f>D224+D225+D226+D227+D228</f>
        <v>6179.8</v>
      </c>
      <c r="E223" s="35">
        <f>E224+E225+E226+E227+E228</f>
        <v>5085.4363300000005</v>
      </c>
      <c r="F223" s="36">
        <f>E223/D223</f>
        <v>0.82291276902165122</v>
      </c>
    </row>
    <row r="224" spans="1:6" ht="21.75" thickBot="1">
      <c r="A224" s="109"/>
      <c r="B224" s="83"/>
      <c r="C224" s="3" t="s">
        <v>5</v>
      </c>
      <c r="D224" s="39"/>
      <c r="E224" s="40"/>
      <c r="F224" s="41"/>
    </row>
    <row r="225" spans="1:6" ht="12" thickBot="1">
      <c r="A225" s="109"/>
      <c r="B225" s="83"/>
      <c r="C225" s="3" t="s">
        <v>16</v>
      </c>
      <c r="D225" s="39"/>
      <c r="E225" s="40"/>
      <c r="F225" s="41"/>
    </row>
    <row r="226" spans="1:6" ht="12" thickBot="1">
      <c r="A226" s="109"/>
      <c r="B226" s="83"/>
      <c r="C226" s="3" t="s">
        <v>17</v>
      </c>
      <c r="D226" s="81">
        <f>'[1]Ведомственная 2024,руб'!L296/1000</f>
        <v>2967.8</v>
      </c>
      <c r="E226" s="40">
        <f>'[1]Ведомственная 2024,руб'!M296/1000</f>
        <v>2967.8</v>
      </c>
      <c r="F226" s="41">
        <v>0</v>
      </c>
    </row>
    <row r="227" spans="1:6" ht="21.75" thickBot="1">
      <c r="A227" s="109"/>
      <c r="B227" s="83"/>
      <c r="C227" s="3" t="s">
        <v>18</v>
      </c>
      <c r="D227" s="39"/>
      <c r="E227" s="40"/>
      <c r="F227" s="41"/>
    </row>
    <row r="228" spans="1:6" ht="21.75" thickBot="1">
      <c r="A228" s="110"/>
      <c r="B228" s="84"/>
      <c r="C228" s="3" t="s">
        <v>59</v>
      </c>
      <c r="D228" s="39">
        <f>('[1]Ведомственная 2024,руб'!L291+'[1]Ведомственная 2024,руб'!L292+'[1]Ведомственная 2024,руб'!L293+'[1]Ведомственная 2024,руб'!L294+'[1]Ведомственная 2024,руб'!L295+'[1]Ведомственная 2024,руб'!L297)/1000</f>
        <v>3212</v>
      </c>
      <c r="E228" s="39">
        <f>('[1]Ведомственная 2024,руб'!M291+'[1]Ведомственная 2024,руб'!M292+'[1]Ведомственная 2024,руб'!M293+'[1]Ведомственная 2024,руб'!M294+'[1]Ведомственная 2024,руб'!M295+'[1]Ведомственная 2024,руб'!M297)/1000</f>
        <v>2117.6363300000003</v>
      </c>
      <c r="F228" s="41">
        <v>0</v>
      </c>
    </row>
    <row r="229" spans="1:6" ht="15.75" customHeight="1" thickBot="1">
      <c r="A229" s="108" t="s">
        <v>166</v>
      </c>
      <c r="B229" s="82" t="s">
        <v>65</v>
      </c>
      <c r="C229" s="6" t="s">
        <v>6</v>
      </c>
      <c r="D229" s="35">
        <f>D230+D231+D232+D233+D234</f>
        <v>6676.0772100000004</v>
      </c>
      <c r="E229" s="35">
        <f>E230+E231+E232+E233+E234</f>
        <v>2567.9062799999997</v>
      </c>
      <c r="F229" s="36">
        <f>E229/D229</f>
        <v>0.38464298707533967</v>
      </c>
    </row>
    <row r="230" spans="1:6" ht="21.75" thickBot="1">
      <c r="A230" s="109"/>
      <c r="B230" s="83"/>
      <c r="C230" s="3" t="s">
        <v>5</v>
      </c>
      <c r="D230" s="39"/>
      <c r="E230" s="40"/>
      <c r="F230" s="41"/>
    </row>
    <row r="231" spans="1:6" ht="12" thickBot="1">
      <c r="A231" s="109"/>
      <c r="B231" s="83"/>
      <c r="C231" s="3" t="s">
        <v>16</v>
      </c>
      <c r="D231" s="39"/>
      <c r="E231" s="40"/>
      <c r="F231" s="41"/>
    </row>
    <row r="232" spans="1:6" ht="12" thickBot="1">
      <c r="A232" s="109"/>
      <c r="B232" s="83"/>
      <c r="C232" s="3" t="s">
        <v>17</v>
      </c>
      <c r="D232" s="39"/>
      <c r="E232" s="40"/>
      <c r="F232" s="41"/>
    </row>
    <row r="233" spans="1:6" ht="21.75" thickBot="1">
      <c r="A233" s="109"/>
      <c r="B233" s="83"/>
      <c r="C233" s="3" t="s">
        <v>18</v>
      </c>
      <c r="D233" s="39"/>
      <c r="E233" s="40"/>
      <c r="F233" s="41"/>
    </row>
    <row r="234" spans="1:6" ht="21.75" thickBot="1">
      <c r="A234" s="110"/>
      <c r="B234" s="84"/>
      <c r="C234" s="3" t="s">
        <v>59</v>
      </c>
      <c r="D234" s="39">
        <f>('[1]Ведомственная 2024,руб'!L302+'[1]Ведомственная 2024,руб'!L309+'[1]Ведомственная 2024,руб'!L311+'[1]Ведомственная 2024,руб'!L313)/1000</f>
        <v>6676.0772100000004</v>
      </c>
      <c r="E234" s="39">
        <f>('[1]Ведомственная 2024,руб'!M302+'[1]Ведомственная 2024,руб'!M309+'[1]Ведомственная 2024,руб'!M311+'[1]Ведомственная 2024,руб'!M313)/1000</f>
        <v>2567.9062799999997</v>
      </c>
      <c r="F234" s="41">
        <f>E234/D234</f>
        <v>0.38464298707533967</v>
      </c>
    </row>
    <row r="235" spans="1:6" ht="15.75" customHeight="1" thickBot="1">
      <c r="A235" s="108" t="s">
        <v>167</v>
      </c>
      <c r="B235" s="82" t="s">
        <v>60</v>
      </c>
      <c r="C235" s="6" t="s">
        <v>6</v>
      </c>
      <c r="D235" s="35">
        <f>D236+D237+D238+D239+D240</f>
        <v>900</v>
      </c>
      <c r="E235" s="35">
        <f>E236+E237+E238+E239+E240</f>
        <v>599</v>
      </c>
      <c r="F235" s="36">
        <f>E235/D235</f>
        <v>0.66555555555555557</v>
      </c>
    </row>
    <row r="236" spans="1:6" ht="21.75" thickBot="1">
      <c r="A236" s="109"/>
      <c r="B236" s="83"/>
      <c r="C236" s="3" t="s">
        <v>5</v>
      </c>
      <c r="D236" s="39"/>
      <c r="E236" s="40"/>
      <c r="F236" s="41"/>
    </row>
    <row r="237" spans="1:6" ht="12" thickBot="1">
      <c r="A237" s="109"/>
      <c r="B237" s="83"/>
      <c r="C237" s="3" t="s">
        <v>16</v>
      </c>
      <c r="D237" s="39"/>
      <c r="E237" s="40"/>
      <c r="F237" s="41"/>
    </row>
    <row r="238" spans="1:6" ht="12" thickBot="1">
      <c r="A238" s="109"/>
      <c r="B238" s="83"/>
      <c r="C238" s="3" t="s">
        <v>17</v>
      </c>
      <c r="D238" s="39"/>
      <c r="E238" s="40"/>
      <c r="F238" s="41"/>
    </row>
    <row r="239" spans="1:6" ht="21.75" thickBot="1">
      <c r="A239" s="109"/>
      <c r="B239" s="83"/>
      <c r="C239" s="3" t="s">
        <v>18</v>
      </c>
      <c r="D239" s="39"/>
      <c r="E239" s="40"/>
      <c r="F239" s="41"/>
    </row>
    <row r="240" spans="1:6" ht="21.75" thickBot="1">
      <c r="A240" s="110"/>
      <c r="B240" s="84"/>
      <c r="C240" s="3" t="s">
        <v>59</v>
      </c>
      <c r="D240" s="39">
        <f>'[1]Ведомственная 2024,руб'!L315/1000</f>
        <v>900</v>
      </c>
      <c r="E240" s="39">
        <f>'[1]Ведомственная 2024,руб'!M315/1000</f>
        <v>599</v>
      </c>
      <c r="F240" s="41">
        <f>E240/D240</f>
        <v>0.66555555555555557</v>
      </c>
    </row>
    <row r="241" spans="1:6" ht="15.75" customHeight="1" thickBot="1">
      <c r="A241" s="108" t="s">
        <v>168</v>
      </c>
      <c r="B241" s="82" t="s">
        <v>46</v>
      </c>
      <c r="C241" s="6" t="s">
        <v>6</v>
      </c>
      <c r="D241" s="35">
        <f>D242+D243+D244+D245+D246</f>
        <v>799.5</v>
      </c>
      <c r="E241" s="35">
        <f>E242+E243+E244+E245+E246</f>
        <v>31.845320000000001</v>
      </c>
      <c r="F241" s="36">
        <f>E241/D241</f>
        <v>3.9831544715447156E-2</v>
      </c>
    </row>
    <row r="242" spans="1:6" ht="21.75" thickBot="1">
      <c r="A242" s="109"/>
      <c r="B242" s="83"/>
      <c r="C242" s="3" t="s">
        <v>5</v>
      </c>
      <c r="D242" s="39"/>
      <c r="E242" s="40"/>
      <c r="F242" s="41"/>
    </row>
    <row r="243" spans="1:6" ht="12" thickBot="1">
      <c r="A243" s="109"/>
      <c r="B243" s="83"/>
      <c r="C243" s="3" t="s">
        <v>16</v>
      </c>
      <c r="D243" s="39"/>
      <c r="E243" s="40"/>
      <c r="F243" s="41"/>
    </row>
    <row r="244" spans="1:6" ht="12" thickBot="1">
      <c r="A244" s="109"/>
      <c r="B244" s="83"/>
      <c r="C244" s="3" t="s">
        <v>17</v>
      </c>
      <c r="D244" s="39"/>
      <c r="E244" s="40"/>
      <c r="F244" s="41"/>
    </row>
    <row r="245" spans="1:6" ht="21.75" thickBot="1">
      <c r="A245" s="109"/>
      <c r="B245" s="83"/>
      <c r="C245" s="3" t="s">
        <v>18</v>
      </c>
      <c r="D245" s="39"/>
      <c r="E245" s="40"/>
      <c r="F245" s="41"/>
    </row>
    <row r="246" spans="1:6" ht="21.75" thickBot="1">
      <c r="A246" s="110"/>
      <c r="B246" s="84"/>
      <c r="C246" s="3" t="s">
        <v>59</v>
      </c>
      <c r="D246" s="39">
        <f>'[1]Ведомственная 2024,руб'!L323/1000+'[1]Ведомственная 2024,руб'!L321/1000</f>
        <v>799.5</v>
      </c>
      <c r="E246" s="39">
        <f>'[1]Ведомственная 2024,руб'!M323/1000+'[1]Ведомственная 2024,руб'!M321/1000</f>
        <v>31.845320000000001</v>
      </c>
      <c r="F246" s="41">
        <f>E246/D246</f>
        <v>3.9831544715447156E-2</v>
      </c>
    </row>
    <row r="247" spans="1:6" ht="15.75" customHeight="1" thickBot="1">
      <c r="A247" s="108" t="s">
        <v>169</v>
      </c>
      <c r="B247" s="82" t="s">
        <v>66</v>
      </c>
      <c r="C247" s="6" t="s">
        <v>6</v>
      </c>
      <c r="D247" s="35">
        <f>D248+D249+D250+D251+D252</f>
        <v>21131.11591</v>
      </c>
      <c r="E247" s="35">
        <f>E248+E249+E250+E251+E252</f>
        <v>2472.25155</v>
      </c>
      <c r="F247" s="36">
        <f>E247/D247</f>
        <v>0.11699578765880708</v>
      </c>
    </row>
    <row r="248" spans="1:6" ht="21.75" thickBot="1">
      <c r="A248" s="109"/>
      <c r="B248" s="83"/>
      <c r="C248" s="3" t="s">
        <v>5</v>
      </c>
      <c r="D248" s="39"/>
      <c r="E248" s="40"/>
      <c r="F248" s="41"/>
    </row>
    <row r="249" spans="1:6" ht="12" thickBot="1">
      <c r="A249" s="109"/>
      <c r="B249" s="83"/>
      <c r="C249" s="3" t="s">
        <v>16</v>
      </c>
      <c r="D249" s="39"/>
      <c r="E249" s="40"/>
      <c r="F249" s="41"/>
    </row>
    <row r="250" spans="1:6" ht="12" thickBot="1">
      <c r="A250" s="109"/>
      <c r="B250" s="83"/>
      <c r="C250" s="3" t="s">
        <v>17</v>
      </c>
      <c r="D250" s="39"/>
      <c r="E250" s="40"/>
      <c r="F250" s="41"/>
    </row>
    <row r="251" spans="1:6" ht="21.75" thickBot="1">
      <c r="A251" s="109"/>
      <c r="B251" s="83"/>
      <c r="C251" s="3" t="s">
        <v>18</v>
      </c>
      <c r="D251" s="39"/>
      <c r="E251" s="40"/>
      <c r="F251" s="41"/>
    </row>
    <row r="252" spans="1:6" ht="21.75" thickBot="1">
      <c r="A252" s="110"/>
      <c r="B252" s="84"/>
      <c r="C252" s="3" t="s">
        <v>59</v>
      </c>
      <c r="D252" s="39">
        <f>'[1]Ведомственная 2024,руб'!L330/1000</f>
        <v>21131.11591</v>
      </c>
      <c r="E252" s="39">
        <f>'[1]Ведомственная 2024,руб'!M330/1000</f>
        <v>2472.25155</v>
      </c>
      <c r="F252" s="41">
        <f>E252/D252</f>
        <v>0.11699578765880708</v>
      </c>
    </row>
    <row r="253" spans="1:6" ht="15.75" customHeight="1" thickBot="1">
      <c r="A253" s="108" t="s">
        <v>170</v>
      </c>
      <c r="B253" s="82" t="s">
        <v>97</v>
      </c>
      <c r="C253" s="6" t="s">
        <v>6</v>
      </c>
      <c r="D253" s="35">
        <f>D254+D255+D256+D257+D258</f>
        <v>1455.9227900000001</v>
      </c>
      <c r="E253" s="35">
        <f>E254+E255+E256+E257+E258</f>
        <v>0</v>
      </c>
      <c r="F253" s="36">
        <f>E253/D253</f>
        <v>0</v>
      </c>
    </row>
    <row r="254" spans="1:6" ht="21.75" thickBot="1">
      <c r="A254" s="109"/>
      <c r="B254" s="83"/>
      <c r="C254" s="3" t="s">
        <v>5</v>
      </c>
      <c r="D254" s="39"/>
      <c r="E254" s="40"/>
      <c r="F254" s="41"/>
    </row>
    <row r="255" spans="1:6" ht="12" thickBot="1">
      <c r="A255" s="109"/>
      <c r="B255" s="83"/>
      <c r="C255" s="3" t="s">
        <v>16</v>
      </c>
      <c r="D255" s="39"/>
      <c r="E255" s="40"/>
      <c r="F255" s="41"/>
    </row>
    <row r="256" spans="1:6" ht="12" thickBot="1">
      <c r="A256" s="109"/>
      <c r="B256" s="83"/>
      <c r="C256" s="3" t="s">
        <v>17</v>
      </c>
      <c r="D256" s="39"/>
      <c r="E256" s="40"/>
      <c r="F256" s="41"/>
    </row>
    <row r="257" spans="1:6" ht="21.75" thickBot="1">
      <c r="A257" s="109"/>
      <c r="B257" s="83"/>
      <c r="C257" s="3" t="s">
        <v>18</v>
      </c>
      <c r="D257" s="39"/>
      <c r="E257" s="40"/>
      <c r="F257" s="41"/>
    </row>
    <row r="258" spans="1:6" ht="21.75" thickBot="1">
      <c r="A258" s="110"/>
      <c r="B258" s="84"/>
      <c r="C258" s="3" t="s">
        <v>59</v>
      </c>
      <c r="D258" s="39">
        <f>'[1]Ведомственная 2024,руб'!L343/1000+'[1]Ведомственная 2024,руб'!L345/1000</f>
        <v>1455.9227900000001</v>
      </c>
      <c r="E258" s="39">
        <f>'[1]Ведомственная 2024,руб'!M343/1000+'[1]Ведомственная 2024,руб'!M345/1000</f>
        <v>0</v>
      </c>
      <c r="F258" s="41">
        <f>E258/D258</f>
        <v>0</v>
      </c>
    </row>
    <row r="259" spans="1:6" ht="15.75" customHeight="1" thickBot="1">
      <c r="A259" s="108" t="s">
        <v>171</v>
      </c>
      <c r="B259" s="82" t="s">
        <v>67</v>
      </c>
      <c r="C259" s="6" t="s">
        <v>6</v>
      </c>
      <c r="D259" s="35">
        <f>D260+D261+D262+D263+D264</f>
        <v>50</v>
      </c>
      <c r="E259" s="35">
        <f>E260+E261+E262+E263+E264</f>
        <v>0</v>
      </c>
      <c r="F259" s="36">
        <f>E259/D259</f>
        <v>0</v>
      </c>
    </row>
    <row r="260" spans="1:6" ht="21.75" thickBot="1">
      <c r="A260" s="109"/>
      <c r="B260" s="83"/>
      <c r="C260" s="3" t="s">
        <v>5</v>
      </c>
      <c r="D260" s="39"/>
      <c r="E260" s="40"/>
      <c r="F260" s="41"/>
    </row>
    <row r="261" spans="1:6" ht="17.25" customHeight="1" thickBot="1">
      <c r="A261" s="109"/>
      <c r="B261" s="83"/>
      <c r="C261" s="3" t="s">
        <v>16</v>
      </c>
      <c r="D261" s="39"/>
      <c r="E261" s="40"/>
      <c r="F261" s="41"/>
    </row>
    <row r="262" spans="1:6" ht="17.25" customHeight="1" thickBot="1">
      <c r="A262" s="109"/>
      <c r="B262" s="83"/>
      <c r="C262" s="3" t="s">
        <v>17</v>
      </c>
      <c r="D262" s="39"/>
      <c r="E262" s="40"/>
      <c r="F262" s="41"/>
    </row>
    <row r="263" spans="1:6" ht="21.75" thickBot="1">
      <c r="A263" s="109"/>
      <c r="B263" s="83"/>
      <c r="C263" s="3" t="s">
        <v>18</v>
      </c>
      <c r="D263" s="39"/>
      <c r="E263" s="40"/>
      <c r="F263" s="41"/>
    </row>
    <row r="264" spans="1:6" ht="21.75" thickBot="1">
      <c r="A264" s="110"/>
      <c r="B264" s="84"/>
      <c r="C264" s="3" t="s">
        <v>59</v>
      </c>
      <c r="D264" s="39">
        <f>'[1]Ведомственная 2024,руб'!L349/1000</f>
        <v>50</v>
      </c>
      <c r="E264" s="39">
        <f>'[1]Ведомственная 2024,руб'!M349/1000</f>
        <v>0</v>
      </c>
      <c r="F264" s="41">
        <f>E264/D264</f>
        <v>0</v>
      </c>
    </row>
    <row r="265" spans="1:6" ht="12" customHeight="1" thickBot="1">
      <c r="A265" s="108" t="s">
        <v>172</v>
      </c>
      <c r="B265" s="82" t="s">
        <v>68</v>
      </c>
      <c r="C265" s="6" t="s">
        <v>6</v>
      </c>
      <c r="D265" s="35">
        <f>D266+D267+D268+D269+D270</f>
        <v>0</v>
      </c>
      <c r="E265" s="35">
        <f>E266+E267+E268+E269+E270</f>
        <v>0</v>
      </c>
      <c r="F265" s="36">
        <v>0</v>
      </c>
    </row>
    <row r="266" spans="1:6" ht="21.75" thickBot="1">
      <c r="A266" s="109"/>
      <c r="B266" s="83"/>
      <c r="C266" s="3" t="s">
        <v>5</v>
      </c>
      <c r="D266" s="39"/>
      <c r="E266" s="40"/>
      <c r="F266" s="41"/>
    </row>
    <row r="267" spans="1:6" ht="21" customHeight="1" thickBot="1">
      <c r="A267" s="109"/>
      <c r="B267" s="83"/>
      <c r="C267" s="3" t="s">
        <v>16</v>
      </c>
      <c r="D267" s="42"/>
      <c r="E267" s="42"/>
      <c r="F267" s="41">
        <v>0</v>
      </c>
    </row>
    <row r="268" spans="1:6" ht="23.25" customHeight="1" thickBot="1">
      <c r="A268" s="109"/>
      <c r="B268" s="83"/>
      <c r="C268" s="3" t="s">
        <v>17</v>
      </c>
      <c r="D268" s="42"/>
      <c r="E268" s="42"/>
      <c r="F268" s="41"/>
    </row>
    <row r="269" spans="1:6" ht="21.75" thickBot="1">
      <c r="A269" s="109"/>
      <c r="B269" s="83"/>
      <c r="C269" s="3" t="s">
        <v>18</v>
      </c>
      <c r="D269" s="42"/>
      <c r="E269" s="42"/>
      <c r="F269" s="41"/>
    </row>
    <row r="270" spans="1:6" ht="21.75" thickBot="1">
      <c r="A270" s="110"/>
      <c r="B270" s="84"/>
      <c r="C270" s="3" t="s">
        <v>59</v>
      </c>
      <c r="D270" s="42"/>
      <c r="E270" s="42"/>
      <c r="F270" s="41">
        <v>0</v>
      </c>
    </row>
    <row r="271" spans="1:6" ht="15.75" customHeight="1" thickBot="1">
      <c r="A271" s="108" t="s">
        <v>173</v>
      </c>
      <c r="B271" s="82" t="s">
        <v>220</v>
      </c>
      <c r="C271" s="6" t="s">
        <v>6</v>
      </c>
      <c r="D271" s="35">
        <f>D272+D273+D274+D275+D276</f>
        <v>597.57799999999997</v>
      </c>
      <c r="E271" s="35">
        <f>E272+E273+E274+E275+E276</f>
        <v>597.57799999999997</v>
      </c>
      <c r="F271" s="61">
        <f>E271/D271</f>
        <v>1</v>
      </c>
    </row>
    <row r="272" spans="1:6" ht="21.75" thickBot="1">
      <c r="A272" s="109"/>
      <c r="B272" s="83"/>
      <c r="C272" s="3" t="s">
        <v>5</v>
      </c>
      <c r="D272" s="39"/>
      <c r="E272" s="40"/>
      <c r="F272" s="62"/>
    </row>
    <row r="273" spans="1:6" ht="23.25" customHeight="1" thickBot="1">
      <c r="A273" s="109"/>
      <c r="B273" s="83"/>
      <c r="C273" s="3" t="s">
        <v>16</v>
      </c>
      <c r="D273" s="39">
        <v>508.14049</v>
      </c>
      <c r="E273" s="39">
        <v>508.14049</v>
      </c>
      <c r="F273" s="62">
        <f>E273/D273</f>
        <v>1</v>
      </c>
    </row>
    <row r="274" spans="1:6" ht="21.75" customHeight="1" thickBot="1">
      <c r="A274" s="109"/>
      <c r="B274" s="83"/>
      <c r="C274" s="3" t="s">
        <v>17</v>
      </c>
      <c r="D274" s="39"/>
      <c r="E274" s="42"/>
      <c r="F274" s="62"/>
    </row>
    <row r="275" spans="1:6" ht="21.75" thickBot="1">
      <c r="A275" s="109"/>
      <c r="B275" s="83"/>
      <c r="C275" s="3" t="s">
        <v>18</v>
      </c>
      <c r="D275" s="39"/>
      <c r="E275" s="42"/>
      <c r="F275" s="62"/>
    </row>
    <row r="276" spans="1:6" ht="21.75" thickBot="1">
      <c r="A276" s="110"/>
      <c r="B276" s="84"/>
      <c r="C276" s="3" t="s">
        <v>59</v>
      </c>
      <c r="D276" s="39">
        <v>89.437510000000003</v>
      </c>
      <c r="E276" s="39">
        <v>89.437510000000003</v>
      </c>
      <c r="F276" s="62">
        <f>E276/D276</f>
        <v>1</v>
      </c>
    </row>
    <row r="277" spans="1:6" ht="15.75" hidden="1" customHeight="1" outlineLevel="1" thickBot="1">
      <c r="A277" s="108" t="s">
        <v>174</v>
      </c>
      <c r="B277" s="82" t="s">
        <v>69</v>
      </c>
      <c r="C277" s="6" t="s">
        <v>6</v>
      </c>
      <c r="D277" s="35">
        <f>D278+D279+D280+D281+D282</f>
        <v>0</v>
      </c>
      <c r="E277" s="35">
        <f>E278+E279+E280+E281+E282</f>
        <v>0</v>
      </c>
      <c r="F277" s="35"/>
    </row>
    <row r="278" spans="1:6" ht="21.75" hidden="1" customHeight="1" outlineLevel="1" thickBot="1">
      <c r="A278" s="109"/>
      <c r="B278" s="83"/>
      <c r="C278" s="3" t="s">
        <v>5</v>
      </c>
      <c r="D278" s="39"/>
      <c r="E278" s="40"/>
      <c r="F278" s="41" t="s">
        <v>118</v>
      </c>
    </row>
    <row r="279" spans="1:6" ht="12" hidden="1" customHeight="1" outlineLevel="1" thickBot="1">
      <c r="A279" s="109"/>
      <c r="B279" s="83"/>
      <c r="C279" s="3" t="s">
        <v>16</v>
      </c>
      <c r="D279" s="39"/>
      <c r="E279" s="39"/>
      <c r="F279" s="41"/>
    </row>
    <row r="280" spans="1:6" ht="12" hidden="1" customHeight="1" outlineLevel="1" thickBot="1">
      <c r="A280" s="109"/>
      <c r="B280" s="83"/>
      <c r="C280" s="3" t="s">
        <v>17</v>
      </c>
      <c r="D280" s="39"/>
      <c r="E280" s="40"/>
      <c r="F280" s="41"/>
    </row>
    <row r="281" spans="1:6" ht="21.75" hidden="1" customHeight="1" outlineLevel="1" thickBot="1">
      <c r="A281" s="109"/>
      <c r="B281" s="83"/>
      <c r="C281" s="3" t="s">
        <v>18</v>
      </c>
      <c r="D281" s="39"/>
      <c r="E281" s="40"/>
      <c r="F281" s="41"/>
    </row>
    <row r="282" spans="1:6" ht="21.75" hidden="1" customHeight="1" outlineLevel="1" thickBot="1">
      <c r="A282" s="110"/>
      <c r="B282" s="84"/>
      <c r="C282" s="3" t="s">
        <v>59</v>
      </c>
      <c r="D282" s="39"/>
      <c r="E282" s="39"/>
      <c r="F282" s="41"/>
    </row>
    <row r="283" spans="1:6" ht="12" customHeight="1" collapsed="1" thickBot="1">
      <c r="A283" s="105" t="s">
        <v>3</v>
      </c>
      <c r="B283" s="105" t="s">
        <v>47</v>
      </c>
      <c r="C283" s="9" t="s">
        <v>6</v>
      </c>
      <c r="D283" s="48">
        <f>D284+D285+D286+D287+D288</f>
        <v>18100.127</v>
      </c>
      <c r="E283" s="49">
        <f>E284+E285+E286+E287+E288</f>
        <v>10484.034</v>
      </c>
      <c r="F283" s="50">
        <f>E283/D283</f>
        <v>0.57922433361931658</v>
      </c>
    </row>
    <row r="284" spans="1:6" ht="21.75" thickBot="1">
      <c r="A284" s="106"/>
      <c r="B284" s="106"/>
      <c r="C284" s="7" t="s">
        <v>5</v>
      </c>
      <c r="D284" s="51">
        <f t="shared" ref="D284:E288" si="10">D290+D296+D302+D308+D314+D320+D326</f>
        <v>0</v>
      </c>
      <c r="E284" s="51">
        <f t="shared" si="10"/>
        <v>0</v>
      </c>
      <c r="F284" s="51">
        <v>0</v>
      </c>
    </row>
    <row r="285" spans="1:6" ht="17.25" customHeight="1" thickBot="1">
      <c r="A285" s="106"/>
      <c r="B285" s="106"/>
      <c r="C285" s="7" t="s">
        <v>16</v>
      </c>
      <c r="D285" s="51">
        <f t="shared" si="10"/>
        <v>2773.8</v>
      </c>
      <c r="E285" s="51">
        <f t="shared" si="10"/>
        <v>1386.9</v>
      </c>
      <c r="F285" s="51">
        <f>E285/D285</f>
        <v>0.5</v>
      </c>
    </row>
    <row r="286" spans="1:6" ht="17.25" customHeight="1" thickBot="1">
      <c r="A286" s="106"/>
      <c r="B286" s="106"/>
      <c r="C286" s="7" t="s">
        <v>17</v>
      </c>
      <c r="D286" s="51">
        <f t="shared" si="10"/>
        <v>0</v>
      </c>
      <c r="E286" s="51">
        <f t="shared" si="10"/>
        <v>0</v>
      </c>
      <c r="F286" s="51">
        <v>0</v>
      </c>
    </row>
    <row r="287" spans="1:6" ht="21.75" thickBot="1">
      <c r="A287" s="106"/>
      <c r="B287" s="106"/>
      <c r="C287" s="7" t="s">
        <v>18</v>
      </c>
      <c r="D287" s="51">
        <f t="shared" si="10"/>
        <v>0</v>
      </c>
      <c r="E287" s="51">
        <f t="shared" si="10"/>
        <v>0</v>
      </c>
      <c r="F287" s="51">
        <v>0</v>
      </c>
    </row>
    <row r="288" spans="1:6" ht="21.75" thickBot="1">
      <c r="A288" s="107"/>
      <c r="B288" s="107"/>
      <c r="C288" s="8" t="s">
        <v>59</v>
      </c>
      <c r="D288" s="51">
        <f t="shared" si="10"/>
        <v>15326.327000000001</v>
      </c>
      <c r="E288" s="51">
        <f t="shared" si="10"/>
        <v>9097.134</v>
      </c>
      <c r="F288" s="51">
        <f>E288/D288</f>
        <v>0.59356256720869904</v>
      </c>
    </row>
    <row r="289" spans="1:6" ht="15.75" customHeight="1" thickBot="1">
      <c r="A289" s="82" t="s">
        <v>53</v>
      </c>
      <c r="B289" s="82" t="s">
        <v>48</v>
      </c>
      <c r="C289" s="6" t="s">
        <v>6</v>
      </c>
      <c r="D289" s="35">
        <f>D290+D291+D292+D293+D294</f>
        <v>9500</v>
      </c>
      <c r="E289" s="55">
        <f>E290+E291+E292+E293+E294</f>
        <v>6568.41</v>
      </c>
      <c r="F289" s="36">
        <f>E289/D289</f>
        <v>0.69141157894736838</v>
      </c>
    </row>
    <row r="290" spans="1:6" ht="21.75" thickBot="1">
      <c r="A290" s="83"/>
      <c r="B290" s="83"/>
      <c r="C290" s="3" t="s">
        <v>5</v>
      </c>
      <c r="D290" s="39"/>
      <c r="E290" s="40"/>
      <c r="F290" s="41"/>
    </row>
    <row r="291" spans="1:6" ht="12" thickBot="1">
      <c r="A291" s="83"/>
      <c r="B291" s="83"/>
      <c r="C291" s="3" t="s">
        <v>16</v>
      </c>
      <c r="D291" s="39"/>
      <c r="E291" s="40"/>
      <c r="F291" s="41"/>
    </row>
    <row r="292" spans="1:6" ht="12" thickBot="1">
      <c r="A292" s="83"/>
      <c r="B292" s="83"/>
      <c r="C292" s="3" t="s">
        <v>17</v>
      </c>
      <c r="D292" s="39"/>
      <c r="E292" s="40"/>
      <c r="F292" s="41"/>
    </row>
    <row r="293" spans="1:6" ht="21.75" thickBot="1">
      <c r="A293" s="83"/>
      <c r="B293" s="83"/>
      <c r="C293" s="3" t="s">
        <v>18</v>
      </c>
      <c r="D293" s="39"/>
      <c r="E293" s="40"/>
      <c r="F293" s="41"/>
    </row>
    <row r="294" spans="1:6" ht="21.75" thickBot="1">
      <c r="A294" s="84"/>
      <c r="B294" s="84"/>
      <c r="C294" s="3" t="s">
        <v>59</v>
      </c>
      <c r="D294" s="39">
        <f>'[1]Ведомственная 2024,руб'!L399/1000</f>
        <v>9500</v>
      </c>
      <c r="E294" s="39">
        <f>'[1]Ведомственная 2024,руб'!M399/1000</f>
        <v>6568.41</v>
      </c>
      <c r="F294" s="41">
        <f>E294/D294</f>
        <v>0.69141157894736838</v>
      </c>
    </row>
    <row r="295" spans="1:6" ht="15.75" customHeight="1" thickBot="1">
      <c r="A295" s="82" t="s">
        <v>54</v>
      </c>
      <c r="B295" s="82" t="s">
        <v>49</v>
      </c>
      <c r="C295" s="6" t="s">
        <v>6</v>
      </c>
      <c r="D295" s="35">
        <f>D296+D297+D298+D299+D300</f>
        <v>1277.4079999999999</v>
      </c>
      <c r="E295" s="55">
        <f>E296+E297+E298+E299+E300</f>
        <v>414.4</v>
      </c>
      <c r="F295" s="36">
        <f>E295/D295</f>
        <v>0.3244069240211428</v>
      </c>
    </row>
    <row r="296" spans="1:6" ht="21.75" thickBot="1">
      <c r="A296" s="83"/>
      <c r="B296" s="83"/>
      <c r="C296" s="3" t="s">
        <v>5</v>
      </c>
      <c r="D296" s="39"/>
      <c r="E296" s="40"/>
      <c r="F296" s="41"/>
    </row>
    <row r="297" spans="1:6" ht="12" thickBot="1">
      <c r="A297" s="83"/>
      <c r="B297" s="83"/>
      <c r="C297" s="3" t="s">
        <v>16</v>
      </c>
      <c r="D297" s="39"/>
      <c r="E297" s="40"/>
      <c r="F297" s="41"/>
    </row>
    <row r="298" spans="1:6" ht="12" thickBot="1">
      <c r="A298" s="83"/>
      <c r="B298" s="83"/>
      <c r="C298" s="3" t="s">
        <v>17</v>
      </c>
      <c r="D298" s="39"/>
      <c r="E298" s="40"/>
      <c r="F298" s="41"/>
    </row>
    <row r="299" spans="1:6" ht="21.75" thickBot="1">
      <c r="A299" s="83"/>
      <c r="B299" s="83"/>
      <c r="C299" s="3" t="s">
        <v>18</v>
      </c>
      <c r="D299" s="39"/>
      <c r="E299" s="40"/>
      <c r="F299" s="41"/>
    </row>
    <row r="300" spans="1:6" ht="21.75" thickBot="1">
      <c r="A300" s="84"/>
      <c r="B300" s="84"/>
      <c r="C300" s="3" t="s">
        <v>59</v>
      </c>
      <c r="D300" s="39">
        <f>'[1]Ведомственная 2024,руб'!L401/1000</f>
        <v>1277.4079999999999</v>
      </c>
      <c r="E300" s="39">
        <f>'[1]Ведомственная 2024,руб'!M401/1000</f>
        <v>414.4</v>
      </c>
      <c r="F300" s="41">
        <f>E300/D300</f>
        <v>0.3244069240211428</v>
      </c>
    </row>
    <row r="301" spans="1:6" ht="15.75" customHeight="1" thickBot="1">
      <c r="A301" s="82" t="s">
        <v>55</v>
      </c>
      <c r="B301" s="82" t="s">
        <v>50</v>
      </c>
      <c r="C301" s="6" t="s">
        <v>6</v>
      </c>
      <c r="D301" s="35">
        <f>D302+D303+D304+D305+D306</f>
        <v>780</v>
      </c>
      <c r="E301" s="55">
        <f>E302+E303+E304+E305+E306</f>
        <v>466.62400000000002</v>
      </c>
      <c r="F301" s="36">
        <f>E301/D301</f>
        <v>0.59823589743589745</v>
      </c>
    </row>
    <row r="302" spans="1:6" ht="21.75" thickBot="1">
      <c r="A302" s="83"/>
      <c r="B302" s="83"/>
      <c r="C302" s="3" t="s">
        <v>5</v>
      </c>
      <c r="D302" s="39"/>
      <c r="E302" s="40"/>
      <c r="F302" s="41"/>
    </row>
    <row r="303" spans="1:6" ht="12" thickBot="1">
      <c r="A303" s="83"/>
      <c r="B303" s="83"/>
      <c r="C303" s="3" t="s">
        <v>16</v>
      </c>
      <c r="D303" s="39"/>
      <c r="E303" s="40"/>
      <c r="F303" s="41"/>
    </row>
    <row r="304" spans="1:6" ht="12" thickBot="1">
      <c r="A304" s="83"/>
      <c r="B304" s="83"/>
      <c r="C304" s="3" t="s">
        <v>17</v>
      </c>
      <c r="D304" s="39"/>
      <c r="E304" s="40"/>
      <c r="F304" s="41"/>
    </row>
    <row r="305" spans="1:6" ht="21.75" thickBot="1">
      <c r="A305" s="83"/>
      <c r="B305" s="83"/>
      <c r="C305" s="3" t="s">
        <v>18</v>
      </c>
      <c r="D305" s="39"/>
      <c r="E305" s="40"/>
      <c r="F305" s="41"/>
    </row>
    <row r="306" spans="1:6" ht="22.5" customHeight="1" thickBot="1">
      <c r="A306" s="84"/>
      <c r="B306" s="84"/>
      <c r="C306" s="3" t="s">
        <v>59</v>
      </c>
      <c r="D306" s="39">
        <f>'[1]Ведомственная 2024,руб'!L403/1000</f>
        <v>780</v>
      </c>
      <c r="E306" s="39">
        <f>'[1]Ведомственная 2024,руб'!M403/1000</f>
        <v>466.62400000000002</v>
      </c>
      <c r="F306" s="41">
        <f>E306/D306</f>
        <v>0.59823589743589745</v>
      </c>
    </row>
    <row r="307" spans="1:6" ht="15.75" customHeight="1" thickBot="1">
      <c r="A307" s="82" t="s">
        <v>56</v>
      </c>
      <c r="B307" s="82" t="s">
        <v>49</v>
      </c>
      <c r="C307" s="6" t="s">
        <v>6</v>
      </c>
      <c r="D307" s="35">
        <f>D308+D309+D310+D311+D312</f>
        <v>0</v>
      </c>
      <c r="E307" s="55">
        <f>E308+E309+E310+E311+E312</f>
        <v>0</v>
      </c>
      <c r="F307" s="36"/>
    </row>
    <row r="308" spans="1:6" ht="21.75" thickBot="1">
      <c r="A308" s="83"/>
      <c r="B308" s="83"/>
      <c r="C308" s="3" t="s">
        <v>5</v>
      </c>
      <c r="D308" s="39"/>
      <c r="E308" s="40"/>
      <c r="F308" s="41"/>
    </row>
    <row r="309" spans="1:6" ht="12" thickBot="1">
      <c r="A309" s="83"/>
      <c r="B309" s="83"/>
      <c r="C309" s="3" t="s">
        <v>16</v>
      </c>
      <c r="D309" s="39"/>
      <c r="E309" s="40"/>
      <c r="F309" s="41"/>
    </row>
    <row r="310" spans="1:6" ht="12" thickBot="1">
      <c r="A310" s="83"/>
      <c r="B310" s="83"/>
      <c r="C310" s="3" t="s">
        <v>17</v>
      </c>
      <c r="D310" s="39"/>
      <c r="E310" s="40"/>
      <c r="F310" s="41"/>
    </row>
    <row r="311" spans="1:6" ht="21.75" thickBot="1">
      <c r="A311" s="83"/>
      <c r="B311" s="83"/>
      <c r="C311" s="3" t="s">
        <v>18</v>
      </c>
      <c r="D311" s="39"/>
      <c r="E311" s="40"/>
      <c r="F311" s="41"/>
    </row>
    <row r="312" spans="1:6" ht="21.75" thickBot="1">
      <c r="A312" s="84"/>
      <c r="B312" s="84"/>
      <c r="C312" s="3" t="s">
        <v>59</v>
      </c>
      <c r="D312" s="39"/>
      <c r="E312" s="40"/>
      <c r="F312" s="41"/>
    </row>
    <row r="313" spans="1:6" ht="15.75" customHeight="1" thickBot="1">
      <c r="A313" s="82" t="s">
        <v>28</v>
      </c>
      <c r="B313" s="82" t="s">
        <v>74</v>
      </c>
      <c r="C313" s="6" t="s">
        <v>6</v>
      </c>
      <c r="D313" s="35">
        <f>D314+D315+D316+D317+D318</f>
        <v>995.11900000000003</v>
      </c>
      <c r="E313" s="55">
        <f>E314+E315+E316+E317+E318</f>
        <v>260.8</v>
      </c>
      <c r="F313" s="36">
        <f>E313/D313</f>
        <v>0.26207920861726086</v>
      </c>
    </row>
    <row r="314" spans="1:6" ht="21.75" thickBot="1">
      <c r="A314" s="83"/>
      <c r="B314" s="83"/>
      <c r="C314" s="3" t="s">
        <v>5</v>
      </c>
      <c r="D314" s="39"/>
      <c r="E314" s="40"/>
      <c r="F314" s="41"/>
    </row>
    <row r="315" spans="1:6" ht="12" thickBot="1">
      <c r="A315" s="83"/>
      <c r="B315" s="83"/>
      <c r="C315" s="3" t="s">
        <v>16</v>
      </c>
      <c r="D315" s="39"/>
      <c r="E315" s="40"/>
      <c r="F315" s="41"/>
    </row>
    <row r="316" spans="1:6" ht="12" thickBot="1">
      <c r="A316" s="83"/>
      <c r="B316" s="83"/>
      <c r="C316" s="3" t="s">
        <v>17</v>
      </c>
      <c r="D316" s="39"/>
      <c r="E316" s="40"/>
      <c r="F316" s="41"/>
    </row>
    <row r="317" spans="1:6" ht="21.75" thickBot="1">
      <c r="A317" s="83"/>
      <c r="B317" s="83"/>
      <c r="C317" s="3" t="s">
        <v>18</v>
      </c>
      <c r="D317" s="39"/>
      <c r="E317" s="40"/>
      <c r="F317" s="41"/>
    </row>
    <row r="318" spans="1:6" ht="21.75" thickBot="1">
      <c r="A318" s="84"/>
      <c r="B318" s="84"/>
      <c r="C318" s="3" t="s">
        <v>59</v>
      </c>
      <c r="D318" s="39">
        <f>('[1]Ведомственная 2024,руб'!L409+'[1]Ведомственная 2024,руб'!L417+'[1]Ведомственная 2024,руб'!L419)/1000</f>
        <v>995.11900000000003</v>
      </c>
      <c r="E318" s="39">
        <f>('[1]Ведомственная 2024,руб'!M409+'[1]Ведомственная 2024,руб'!M417+'[1]Ведомственная 2024,руб'!M419)/1000</f>
        <v>260.8</v>
      </c>
      <c r="F318" s="41">
        <f>E318/D318</f>
        <v>0.26207920861726086</v>
      </c>
    </row>
    <row r="319" spans="1:6" ht="15.75" customHeight="1" thickBot="1">
      <c r="A319" s="82" t="s">
        <v>29</v>
      </c>
      <c r="B319" s="82" t="s">
        <v>49</v>
      </c>
      <c r="C319" s="6" t="s">
        <v>6</v>
      </c>
      <c r="D319" s="35">
        <f>D320+D321+D322+D323+D324</f>
        <v>0</v>
      </c>
      <c r="E319" s="55">
        <f>E320+E321+E322+E323+E324</f>
        <v>0</v>
      </c>
      <c r="F319" s="36"/>
    </row>
    <row r="320" spans="1:6" ht="21.75" thickBot="1">
      <c r="A320" s="83"/>
      <c r="B320" s="83"/>
      <c r="C320" s="3" t="s">
        <v>5</v>
      </c>
      <c r="D320" s="39"/>
      <c r="E320" s="40"/>
      <c r="F320" s="41"/>
    </row>
    <row r="321" spans="1:6" ht="13.5" customHeight="1" thickBot="1">
      <c r="A321" s="83"/>
      <c r="B321" s="83"/>
      <c r="C321" s="3" t="s">
        <v>16</v>
      </c>
      <c r="D321" s="39"/>
      <c r="E321" s="40"/>
      <c r="F321" s="41"/>
    </row>
    <row r="322" spans="1:6" ht="15.75" customHeight="1" thickBot="1">
      <c r="A322" s="83"/>
      <c r="B322" s="83"/>
      <c r="C322" s="3" t="s">
        <v>17</v>
      </c>
      <c r="D322" s="39"/>
      <c r="E322" s="40"/>
      <c r="F322" s="41"/>
    </row>
    <row r="323" spans="1:6" ht="21.75" thickBot="1">
      <c r="A323" s="83"/>
      <c r="B323" s="83"/>
      <c r="C323" s="3" t="s">
        <v>18</v>
      </c>
      <c r="D323" s="39"/>
      <c r="E323" s="40"/>
      <c r="F323" s="41"/>
    </row>
    <row r="324" spans="1:6" ht="21.75" thickBot="1">
      <c r="A324" s="84"/>
      <c r="B324" s="84"/>
      <c r="C324" s="3" t="s">
        <v>59</v>
      </c>
      <c r="D324" s="40">
        <f>'[1]Ведомственная 2024,руб'!L424/1000</f>
        <v>0</v>
      </c>
      <c r="E324" s="40">
        <f>'[1]Ведомственная 2024,руб'!M424/1000</f>
        <v>0</v>
      </c>
      <c r="F324" s="41"/>
    </row>
    <row r="325" spans="1:6" ht="15.75" customHeight="1" thickBot="1">
      <c r="A325" s="82" t="s">
        <v>30</v>
      </c>
      <c r="B325" s="82" t="s">
        <v>72</v>
      </c>
      <c r="C325" s="6" t="s">
        <v>6</v>
      </c>
      <c r="D325" s="35">
        <f>D326+D327+D328+D329+D330</f>
        <v>5547.6</v>
      </c>
      <c r="E325" s="55">
        <f>E326+E327+E328+E329+E330</f>
        <v>2773.8</v>
      </c>
      <c r="F325" s="36">
        <f>E325/D325</f>
        <v>0.5</v>
      </c>
    </row>
    <row r="326" spans="1:6" ht="21.75" thickBot="1">
      <c r="A326" s="83"/>
      <c r="B326" s="83"/>
      <c r="C326" s="3" t="s">
        <v>5</v>
      </c>
      <c r="D326" s="39"/>
      <c r="E326" s="40"/>
      <c r="F326" s="41"/>
    </row>
    <row r="327" spans="1:6" ht="16.5" customHeight="1" thickBot="1">
      <c r="A327" s="83"/>
      <c r="B327" s="83"/>
      <c r="C327" s="3" t="s">
        <v>16</v>
      </c>
      <c r="D327" s="39">
        <v>2773.8</v>
      </c>
      <c r="E327" s="39">
        <f>2773.8/2</f>
        <v>1386.9</v>
      </c>
      <c r="F327" s="41">
        <f>E327/D327</f>
        <v>0.5</v>
      </c>
    </row>
    <row r="328" spans="1:6" ht="16.5" customHeight="1" thickBot="1">
      <c r="A328" s="83"/>
      <c r="B328" s="83"/>
      <c r="C328" s="3" t="s">
        <v>17</v>
      </c>
      <c r="D328" s="39"/>
      <c r="E328" s="40"/>
      <c r="F328" s="41"/>
    </row>
    <row r="329" spans="1:6" ht="21.75" thickBot="1">
      <c r="A329" s="83"/>
      <c r="B329" s="83"/>
      <c r="C329" s="3" t="s">
        <v>18</v>
      </c>
      <c r="D329" s="39"/>
      <c r="E329" s="40"/>
      <c r="F329" s="41"/>
    </row>
    <row r="330" spans="1:6" ht="21.75" thickBot="1">
      <c r="A330" s="84"/>
      <c r="B330" s="84"/>
      <c r="C330" s="3" t="s">
        <v>59</v>
      </c>
      <c r="D330" s="39">
        <f>D327</f>
        <v>2773.8</v>
      </c>
      <c r="E330" s="39">
        <f>2773.8/2</f>
        <v>1386.9</v>
      </c>
      <c r="F330" s="41">
        <f>E330/D330</f>
        <v>0.5</v>
      </c>
    </row>
    <row r="331" spans="1:6" ht="12" customHeight="1" thickBot="1">
      <c r="A331" s="105" t="s">
        <v>4</v>
      </c>
      <c r="B331" s="105" t="s">
        <v>104</v>
      </c>
      <c r="C331" s="9" t="s">
        <v>6</v>
      </c>
      <c r="D331" s="48">
        <f>D332+D333+D334+D335+D336</f>
        <v>3217.924</v>
      </c>
      <c r="E331" s="49">
        <f>E332+E333+E334+E335+E336</f>
        <v>1275.8652</v>
      </c>
      <c r="F331" s="50">
        <f>E331/D331</f>
        <v>0.39648705190054206</v>
      </c>
    </row>
    <row r="332" spans="1:6" ht="21.75" thickBot="1">
      <c r="A332" s="106"/>
      <c r="B332" s="106"/>
      <c r="C332" s="7" t="s">
        <v>5</v>
      </c>
      <c r="D332" s="51">
        <f t="shared" ref="D332:E336" si="11">D338+D350+D362+D356+D344</f>
        <v>0</v>
      </c>
      <c r="E332" s="51">
        <f t="shared" si="11"/>
        <v>0</v>
      </c>
      <c r="F332" s="53">
        <v>0</v>
      </c>
    </row>
    <row r="333" spans="1:6" ht="19.5" customHeight="1" thickBot="1">
      <c r="A333" s="106"/>
      <c r="B333" s="106"/>
      <c r="C333" s="7" t="s">
        <v>16</v>
      </c>
      <c r="D333" s="51">
        <f t="shared" si="11"/>
        <v>0</v>
      </c>
      <c r="E333" s="51">
        <f t="shared" si="11"/>
        <v>0</v>
      </c>
      <c r="F333" s="53">
        <v>0</v>
      </c>
    </row>
    <row r="334" spans="1:6" ht="17.25" customHeight="1" thickBot="1">
      <c r="A334" s="106"/>
      <c r="B334" s="106"/>
      <c r="C334" s="7" t="s">
        <v>17</v>
      </c>
      <c r="D334" s="51">
        <f t="shared" si="11"/>
        <v>178.3</v>
      </c>
      <c r="E334" s="51">
        <f t="shared" si="11"/>
        <v>89.15</v>
      </c>
      <c r="F334" s="53">
        <f>E334/D334</f>
        <v>0.5</v>
      </c>
    </row>
    <row r="335" spans="1:6" ht="21.75" thickBot="1">
      <c r="A335" s="106"/>
      <c r="B335" s="106"/>
      <c r="C335" s="7" t="s">
        <v>18</v>
      </c>
      <c r="D335" s="51">
        <f t="shared" si="11"/>
        <v>0</v>
      </c>
      <c r="E335" s="51">
        <f t="shared" si="11"/>
        <v>0</v>
      </c>
      <c r="F335" s="53">
        <v>0</v>
      </c>
    </row>
    <row r="336" spans="1:6" ht="21.75" thickBot="1">
      <c r="A336" s="107"/>
      <c r="B336" s="107"/>
      <c r="C336" s="8" t="s">
        <v>59</v>
      </c>
      <c r="D336" s="51">
        <f t="shared" si="11"/>
        <v>3039.6239999999998</v>
      </c>
      <c r="E336" s="51">
        <f t="shared" si="11"/>
        <v>1186.7151999999999</v>
      </c>
      <c r="F336" s="53">
        <f>E336/D336</f>
        <v>0.39041513029243091</v>
      </c>
    </row>
    <row r="337" spans="1:6" ht="15.75" customHeight="1" thickBot="1">
      <c r="A337" s="82" t="s">
        <v>57</v>
      </c>
      <c r="B337" s="82" t="s">
        <v>139</v>
      </c>
      <c r="C337" s="6" t="s">
        <v>6</v>
      </c>
      <c r="D337" s="35">
        <f>D338+D339+D340+D341+D342</f>
        <v>1210</v>
      </c>
      <c r="E337" s="55">
        <f>E338+E339+E340+E341+E342</f>
        <v>604.79999999999995</v>
      </c>
      <c r="F337" s="36">
        <f>E337/D337</f>
        <v>0.49983471074380159</v>
      </c>
    </row>
    <row r="338" spans="1:6" ht="21.75" thickBot="1">
      <c r="A338" s="83"/>
      <c r="B338" s="83"/>
      <c r="C338" s="3" t="s">
        <v>5</v>
      </c>
      <c r="D338" s="39"/>
      <c r="E338" s="40"/>
      <c r="F338" s="41"/>
    </row>
    <row r="339" spans="1:6" ht="18" customHeight="1" thickBot="1">
      <c r="A339" s="83"/>
      <c r="B339" s="83"/>
      <c r="C339" s="3" t="s">
        <v>16</v>
      </c>
      <c r="D339" s="39"/>
      <c r="E339" s="40"/>
      <c r="F339" s="41"/>
    </row>
    <row r="340" spans="1:6" ht="18" customHeight="1" thickBot="1">
      <c r="A340" s="83"/>
      <c r="B340" s="83"/>
      <c r="C340" s="3" t="s">
        <v>17</v>
      </c>
      <c r="D340" s="39"/>
      <c r="E340" s="40"/>
      <c r="F340" s="41"/>
    </row>
    <row r="341" spans="1:6" ht="21.75" thickBot="1">
      <c r="A341" s="83"/>
      <c r="B341" s="83"/>
      <c r="C341" s="3" t="s">
        <v>18</v>
      </c>
      <c r="D341" s="39"/>
      <c r="E341" s="40"/>
      <c r="F341" s="41"/>
    </row>
    <row r="342" spans="1:6" ht="21.75" thickBot="1">
      <c r="A342" s="84"/>
      <c r="B342" s="84"/>
      <c r="C342" s="3" t="s">
        <v>59</v>
      </c>
      <c r="D342" s="39">
        <f>'[1]Ведомственная 2024,руб'!L443/1000</f>
        <v>1210</v>
      </c>
      <c r="E342" s="39">
        <f>'[1]Ведомственная 2024,руб'!M443/1000</f>
        <v>604.79999999999995</v>
      </c>
      <c r="F342" s="41">
        <f>E342/D342</f>
        <v>0.49983471074380159</v>
      </c>
    </row>
    <row r="343" spans="1:6" ht="15.75" customHeight="1" thickBot="1">
      <c r="A343" s="114" t="s">
        <v>31</v>
      </c>
      <c r="B343" s="82" t="s">
        <v>140</v>
      </c>
      <c r="C343" s="6" t="s">
        <v>6</v>
      </c>
      <c r="D343" s="35">
        <f>D344+D345+D346+D347+D348</f>
        <v>975.62400000000002</v>
      </c>
      <c r="E343" s="55">
        <f>E344+E345+E346+E347+E348</f>
        <v>176.93600000000001</v>
      </c>
      <c r="F343" s="36">
        <v>0</v>
      </c>
    </row>
    <row r="344" spans="1:6" ht="21.75" thickBot="1">
      <c r="A344" s="83"/>
      <c r="B344" s="83"/>
      <c r="C344" s="3" t="s">
        <v>5</v>
      </c>
      <c r="D344" s="39"/>
      <c r="E344" s="40"/>
      <c r="F344" s="41"/>
    </row>
    <row r="345" spans="1:6" ht="18" customHeight="1" thickBot="1">
      <c r="A345" s="83"/>
      <c r="B345" s="83"/>
      <c r="C345" s="3" t="s">
        <v>16</v>
      </c>
      <c r="D345" s="39"/>
      <c r="E345" s="40"/>
      <c r="F345" s="41"/>
    </row>
    <row r="346" spans="1:6" ht="18" customHeight="1" thickBot="1">
      <c r="A346" s="83"/>
      <c r="B346" s="83"/>
      <c r="C346" s="3" t="s">
        <v>17</v>
      </c>
      <c r="D346" s="39"/>
      <c r="E346" s="40"/>
      <c r="F346" s="41"/>
    </row>
    <row r="347" spans="1:6" ht="21.75" thickBot="1">
      <c r="A347" s="83"/>
      <c r="B347" s="83"/>
      <c r="C347" s="3" t="s">
        <v>18</v>
      </c>
      <c r="D347" s="39"/>
      <c r="E347" s="40"/>
      <c r="F347" s="41"/>
    </row>
    <row r="348" spans="1:6" ht="21.75" thickBot="1">
      <c r="A348" s="84"/>
      <c r="B348" s="84"/>
      <c r="C348" s="3" t="s">
        <v>59</v>
      </c>
      <c r="D348" s="39">
        <f>'[1]Ведомственная 2024,руб'!L445/1000</f>
        <v>975.62400000000002</v>
      </c>
      <c r="E348" s="39">
        <f>'[1]Ведомственная 2024,руб'!M445/1000</f>
        <v>176.93600000000001</v>
      </c>
      <c r="F348" s="41">
        <v>0</v>
      </c>
    </row>
    <row r="349" spans="1:6" ht="15.75" customHeight="1" thickBot="1">
      <c r="A349" s="82" t="s">
        <v>58</v>
      </c>
      <c r="B349" s="82" t="s">
        <v>114</v>
      </c>
      <c r="C349" s="6" t="s">
        <v>6</v>
      </c>
      <c r="D349" s="35">
        <f>D350+D351+D352+D353+D354</f>
        <v>104</v>
      </c>
      <c r="E349" s="55">
        <f>E350+E351+E352+E353+E354</f>
        <v>51.6</v>
      </c>
      <c r="F349" s="36">
        <f>E349/D349</f>
        <v>0.49615384615384617</v>
      </c>
    </row>
    <row r="350" spans="1:6" ht="21.75" thickBot="1">
      <c r="A350" s="83"/>
      <c r="B350" s="83"/>
      <c r="C350" s="3" t="s">
        <v>5</v>
      </c>
      <c r="D350" s="39"/>
      <c r="E350" s="40"/>
      <c r="F350" s="41"/>
    </row>
    <row r="351" spans="1:6" ht="12" thickBot="1">
      <c r="A351" s="83"/>
      <c r="B351" s="83"/>
      <c r="C351" s="3" t="s">
        <v>16</v>
      </c>
      <c r="D351" s="39"/>
      <c r="E351" s="40"/>
      <c r="F351" s="41"/>
    </row>
    <row r="352" spans="1:6" ht="12" thickBot="1">
      <c r="A352" s="83"/>
      <c r="B352" s="83"/>
      <c r="C352" s="3" t="s">
        <v>17</v>
      </c>
      <c r="D352" s="39"/>
      <c r="E352" s="40"/>
      <c r="F352" s="41"/>
    </row>
    <row r="353" spans="1:6" ht="21.75" thickBot="1">
      <c r="A353" s="83"/>
      <c r="B353" s="83"/>
      <c r="C353" s="3" t="s">
        <v>18</v>
      </c>
      <c r="D353" s="39"/>
      <c r="E353" s="40"/>
      <c r="F353" s="41"/>
    </row>
    <row r="354" spans="1:6" ht="21.75" thickBot="1">
      <c r="A354" s="84"/>
      <c r="B354" s="84"/>
      <c r="C354" s="3" t="s">
        <v>59</v>
      </c>
      <c r="D354" s="39">
        <f>'[1]Ведомственная 2024,руб'!L450/1000</f>
        <v>104</v>
      </c>
      <c r="E354" s="39">
        <f>'[1]Ведомственная 2024,руб'!M450/1000</f>
        <v>51.6</v>
      </c>
      <c r="F354" s="41">
        <f>E354/D354</f>
        <v>0.49615384615384617</v>
      </c>
    </row>
    <row r="355" spans="1:6" ht="15.75" customHeight="1" thickBot="1">
      <c r="A355" s="111" t="s">
        <v>32</v>
      </c>
      <c r="B355" s="82" t="s">
        <v>70</v>
      </c>
      <c r="C355" s="6" t="s">
        <v>6</v>
      </c>
      <c r="D355" s="35">
        <f>D356+D357+D358+D359+D360</f>
        <v>50</v>
      </c>
      <c r="E355" s="55">
        <f>E356+E357+E358+E359+E360</f>
        <v>0</v>
      </c>
      <c r="F355" s="36">
        <v>0</v>
      </c>
    </row>
    <row r="356" spans="1:6" ht="21.75" thickBot="1">
      <c r="A356" s="112"/>
      <c r="B356" s="83"/>
      <c r="C356" s="3" t="s">
        <v>5</v>
      </c>
      <c r="D356" s="39"/>
      <c r="E356" s="40"/>
      <c r="F356" s="41"/>
    </row>
    <row r="357" spans="1:6" ht="12" thickBot="1">
      <c r="A357" s="112"/>
      <c r="B357" s="83"/>
      <c r="C357" s="3" t="s">
        <v>16</v>
      </c>
      <c r="D357" s="39"/>
      <c r="E357" s="40"/>
      <c r="F357" s="41"/>
    </row>
    <row r="358" spans="1:6" ht="12" thickBot="1">
      <c r="A358" s="112"/>
      <c r="B358" s="83"/>
      <c r="C358" s="3" t="s">
        <v>17</v>
      </c>
      <c r="D358" s="39"/>
      <c r="E358" s="40"/>
      <c r="F358" s="41"/>
    </row>
    <row r="359" spans="1:6" ht="21.75" thickBot="1">
      <c r="A359" s="112"/>
      <c r="B359" s="83"/>
      <c r="C359" s="3" t="s">
        <v>18</v>
      </c>
      <c r="D359" s="39"/>
      <c r="E359" s="40"/>
      <c r="F359" s="41"/>
    </row>
    <row r="360" spans="1:6" ht="21.75" thickBot="1">
      <c r="A360" s="113"/>
      <c r="B360" s="84"/>
      <c r="C360" s="3" t="s">
        <v>59</v>
      </c>
      <c r="D360" s="39">
        <f>'[1]Ведомственная 2024,руб'!L388/1000</f>
        <v>50</v>
      </c>
      <c r="E360" s="39">
        <f>'[1]Ведомственная 2024,руб'!M388/1000</f>
        <v>0</v>
      </c>
      <c r="F360" s="41">
        <v>0</v>
      </c>
    </row>
    <row r="361" spans="1:6" ht="15.75" customHeight="1" thickBot="1">
      <c r="A361" s="82" t="s">
        <v>33</v>
      </c>
      <c r="B361" s="82" t="s">
        <v>71</v>
      </c>
      <c r="C361" s="6" t="s">
        <v>6</v>
      </c>
      <c r="D361" s="35">
        <f>D362+D363+D364+D365+D366</f>
        <v>878.3</v>
      </c>
      <c r="E361" s="55">
        <f>E362+E363+E364+E365+E366</f>
        <v>442.52919999999995</v>
      </c>
      <c r="F361" s="36">
        <f>E361/D361</f>
        <v>0.50384743254013431</v>
      </c>
    </row>
    <row r="362" spans="1:6" ht="21.75" thickBot="1">
      <c r="A362" s="83"/>
      <c r="B362" s="83"/>
      <c r="C362" s="3" t="s">
        <v>5</v>
      </c>
      <c r="D362" s="39"/>
      <c r="E362" s="40"/>
      <c r="F362" s="41"/>
    </row>
    <row r="363" spans="1:6" ht="12" thickBot="1">
      <c r="A363" s="83"/>
      <c r="B363" s="83"/>
      <c r="C363" s="3" t="s">
        <v>16</v>
      </c>
      <c r="D363" s="39"/>
      <c r="E363" s="40"/>
      <c r="F363" s="41"/>
    </row>
    <row r="364" spans="1:6" ht="12" thickBot="1">
      <c r="A364" s="83"/>
      <c r="B364" s="83"/>
      <c r="C364" s="3" t="s">
        <v>17</v>
      </c>
      <c r="D364" s="39">
        <f>'[1]Ведомственная 2024,руб'!L397/1000+'[1]Ведомственная 2024,руб'!L393/1000</f>
        <v>178.3</v>
      </c>
      <c r="E364" s="39">
        <f>'[1]Ведомственная 2024,руб'!M397/1000+'[1]Ведомственная 2024,руб'!M393/1000</f>
        <v>89.15</v>
      </c>
      <c r="F364" s="41">
        <f>E364/D364</f>
        <v>0.5</v>
      </c>
    </row>
    <row r="365" spans="1:6" ht="21.75" thickBot="1">
      <c r="A365" s="83"/>
      <c r="B365" s="83"/>
      <c r="C365" s="3" t="s">
        <v>18</v>
      </c>
      <c r="D365" s="39"/>
      <c r="E365" s="40"/>
      <c r="F365" s="41"/>
    </row>
    <row r="366" spans="1:6" ht="21.75" thickBot="1">
      <c r="A366" s="84"/>
      <c r="B366" s="84"/>
      <c r="C366" s="3" t="s">
        <v>59</v>
      </c>
      <c r="D366" s="39">
        <f>'[1]Ведомственная 2024,руб'!L396/1000+'[1]Ведомственная 2024,руб'!L392/1000</f>
        <v>700</v>
      </c>
      <c r="E366" s="39">
        <f>'[1]Ведомственная 2024,руб'!M396/1000+'[1]Ведомственная 2024,руб'!M392/1000</f>
        <v>353.37919999999997</v>
      </c>
      <c r="F366" s="41">
        <f>E366/D366</f>
        <v>0.50482742857142848</v>
      </c>
    </row>
  </sheetData>
  <mergeCells count="126">
    <mergeCell ref="A265:A270"/>
    <mergeCell ref="B265:B270"/>
    <mergeCell ref="A271:A276"/>
    <mergeCell ref="B271:B276"/>
    <mergeCell ref="A217:A222"/>
    <mergeCell ref="B217:B222"/>
    <mergeCell ref="A259:A264"/>
    <mergeCell ref="B259:B264"/>
    <mergeCell ref="A247:A252"/>
    <mergeCell ref="B247:B252"/>
    <mergeCell ref="A253:A258"/>
    <mergeCell ref="B253:B258"/>
    <mergeCell ref="A235:A240"/>
    <mergeCell ref="B235:B240"/>
    <mergeCell ref="A241:A246"/>
    <mergeCell ref="B241:B246"/>
    <mergeCell ref="A223:A228"/>
    <mergeCell ref="B223:B228"/>
    <mergeCell ref="A229:A234"/>
    <mergeCell ref="B229:B234"/>
    <mergeCell ref="A349:A354"/>
    <mergeCell ref="B349:B354"/>
    <mergeCell ref="A355:A360"/>
    <mergeCell ref="B355:B360"/>
    <mergeCell ref="B337:B342"/>
    <mergeCell ref="A337:A342"/>
    <mergeCell ref="A319:A324"/>
    <mergeCell ref="B319:B324"/>
    <mergeCell ref="A325:A330"/>
    <mergeCell ref="B325:B330"/>
    <mergeCell ref="A313:A318"/>
    <mergeCell ref="B313:B318"/>
    <mergeCell ref="A331:A336"/>
    <mergeCell ref="B331:B336"/>
    <mergeCell ref="A343:A348"/>
    <mergeCell ref="B343:B348"/>
    <mergeCell ref="A295:A300"/>
    <mergeCell ref="B295:B300"/>
    <mergeCell ref="A277:A282"/>
    <mergeCell ref="B277:B282"/>
    <mergeCell ref="A283:A288"/>
    <mergeCell ref="B283:B288"/>
    <mergeCell ref="A301:A306"/>
    <mergeCell ref="B301:B306"/>
    <mergeCell ref="A307:A312"/>
    <mergeCell ref="B307:B312"/>
    <mergeCell ref="A289:A294"/>
    <mergeCell ref="B289:B294"/>
    <mergeCell ref="A205:A210"/>
    <mergeCell ref="B205:B210"/>
    <mergeCell ref="A187:A192"/>
    <mergeCell ref="B187:B192"/>
    <mergeCell ref="A193:A198"/>
    <mergeCell ref="B193:B198"/>
    <mergeCell ref="A211:A216"/>
    <mergeCell ref="B211:B216"/>
    <mergeCell ref="A199:A204"/>
    <mergeCell ref="B199:B204"/>
    <mergeCell ref="A157:A162"/>
    <mergeCell ref="B157:B162"/>
    <mergeCell ref="A163:A168"/>
    <mergeCell ref="B163:B168"/>
    <mergeCell ref="A169:A174"/>
    <mergeCell ref="B169:B174"/>
    <mergeCell ref="A175:A180"/>
    <mergeCell ref="B175:B180"/>
    <mergeCell ref="A181:A186"/>
    <mergeCell ref="B181:B186"/>
    <mergeCell ref="A145:A150"/>
    <mergeCell ref="B145:B150"/>
    <mergeCell ref="A151:A156"/>
    <mergeCell ref="B151:B156"/>
    <mergeCell ref="A133:A138"/>
    <mergeCell ref="B133:B138"/>
    <mergeCell ref="A139:A144"/>
    <mergeCell ref="B139:B144"/>
    <mergeCell ref="A121:A126"/>
    <mergeCell ref="B121:B126"/>
    <mergeCell ref="A127:A132"/>
    <mergeCell ref="B127:B132"/>
    <mergeCell ref="A109:A114"/>
    <mergeCell ref="B109:B114"/>
    <mergeCell ref="A115:A120"/>
    <mergeCell ref="B115:B120"/>
    <mergeCell ref="A97:A102"/>
    <mergeCell ref="B97:B102"/>
    <mergeCell ref="A103:A108"/>
    <mergeCell ref="B103:B108"/>
    <mergeCell ref="A85:A90"/>
    <mergeCell ref="B85:B90"/>
    <mergeCell ref="A91:A96"/>
    <mergeCell ref="B91:B96"/>
    <mergeCell ref="A79:A84"/>
    <mergeCell ref="B79:B84"/>
    <mergeCell ref="B60:B65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A60:A65"/>
    <mergeCell ref="A66:A71"/>
    <mergeCell ref="B66:B71"/>
    <mergeCell ref="A72:A77"/>
    <mergeCell ref="B72:B77"/>
    <mergeCell ref="A78:C78"/>
    <mergeCell ref="E2:F2"/>
    <mergeCell ref="D3:F3"/>
    <mergeCell ref="A6:F6"/>
    <mergeCell ref="D8:F8"/>
    <mergeCell ref="A8:A9"/>
    <mergeCell ref="B8:B9"/>
    <mergeCell ref="C8:C9"/>
    <mergeCell ref="A11:B16"/>
    <mergeCell ref="B54:B59"/>
    <mergeCell ref="A17:C17"/>
    <mergeCell ref="A361:A366"/>
    <mergeCell ref="B361:B366"/>
  </mergeCells>
  <pageMargins left="0.70866141732283472" right="0.31496062992125984" top="0.35433070866141736" bottom="0.15748031496062992" header="0.31496062992125984" footer="0.31496062992125984"/>
  <pageSetup paperSize="9" scale="90" orientation="portrait" verticalDpi="0" r:id="rId1"/>
  <rowBreaks count="7" manualBreakCount="7">
    <brk id="41" max="16383" man="1"/>
    <brk id="90" max="16383" man="1"/>
    <brk id="150" max="16383" man="1"/>
    <brk id="192" max="16383" man="1"/>
    <brk id="240" max="16383" man="1"/>
    <brk id="288" max="16383" man="1"/>
    <brk id="3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E70"/>
  <sheetViews>
    <sheetView view="pageBreakPreview" topLeftCell="A55" zoomScale="90" zoomScaleNormal="100" zoomScaleSheetLayoutView="90" workbookViewId="0">
      <selection activeCell="B41" sqref="B41"/>
    </sheetView>
  </sheetViews>
  <sheetFormatPr defaultRowHeight="15" outlineLevelRow="1"/>
  <cols>
    <col min="1" max="1" width="47.5703125" style="1" customWidth="1"/>
    <col min="2" max="2" width="91.42578125" customWidth="1"/>
  </cols>
  <sheetData>
    <row r="1" spans="1:5" ht="9" customHeight="1"/>
    <row r="2" spans="1:5" ht="15" customHeight="1">
      <c r="A2" s="118" t="s">
        <v>22</v>
      </c>
      <c r="B2" s="118"/>
      <c r="C2" s="13"/>
      <c r="D2" s="13"/>
      <c r="E2" s="13"/>
    </row>
    <row r="3" spans="1:5" ht="32.25" customHeight="1">
      <c r="A3" s="128" t="s">
        <v>119</v>
      </c>
      <c r="B3" s="128"/>
      <c r="D3" s="16"/>
    </row>
    <row r="4" spans="1:5" ht="15" customHeight="1">
      <c r="A4" s="119" t="s">
        <v>221</v>
      </c>
      <c r="B4" s="119"/>
      <c r="C4" s="14"/>
      <c r="D4" s="14"/>
      <c r="E4" s="14"/>
    </row>
    <row r="5" spans="1:5" ht="9" customHeight="1" thickBot="1">
      <c r="D5" s="4"/>
    </row>
    <row r="6" spans="1:5" ht="39" customHeight="1">
      <c r="A6" s="122" t="s">
        <v>120</v>
      </c>
      <c r="B6" s="123"/>
    </row>
    <row r="7" spans="1:5" ht="11.25" customHeight="1">
      <c r="A7" s="124"/>
      <c r="B7" s="125"/>
    </row>
    <row r="8" spans="1:5" ht="25.5" customHeight="1" thickBot="1">
      <c r="A8" s="126" t="s">
        <v>121</v>
      </c>
      <c r="B8" s="127"/>
    </row>
    <row r="9" spans="1:5" ht="22.5" customHeight="1" thickBot="1">
      <c r="A9" s="120" t="s">
        <v>20</v>
      </c>
      <c r="B9" s="121"/>
    </row>
    <row r="10" spans="1:5" ht="31.5" customHeight="1" thickBot="1">
      <c r="A10" s="115" t="s">
        <v>115</v>
      </c>
      <c r="B10" s="116"/>
    </row>
    <row r="11" spans="1:5" ht="48" customHeight="1" thickBot="1">
      <c r="A11" s="17" t="s">
        <v>122</v>
      </c>
      <c r="B11" s="18" t="s">
        <v>178</v>
      </c>
    </row>
    <row r="12" spans="1:5" ht="39" customHeight="1" thickBot="1">
      <c r="A12" s="19" t="s">
        <v>175</v>
      </c>
      <c r="B12" s="18" t="s">
        <v>215</v>
      </c>
    </row>
    <row r="13" spans="1:5" ht="43.5" customHeight="1" thickBot="1">
      <c r="A13" s="17" t="s">
        <v>176</v>
      </c>
      <c r="B13" s="20" t="s">
        <v>177</v>
      </c>
    </row>
    <row r="14" spans="1:5" ht="30.75" hidden="1" customHeight="1" outlineLevel="1" thickBot="1">
      <c r="A14" s="17" t="s">
        <v>123</v>
      </c>
      <c r="B14" s="20" t="s">
        <v>98</v>
      </c>
    </row>
    <row r="15" spans="1:5" ht="41.25" hidden="1" customHeight="1" outlineLevel="1" thickBot="1">
      <c r="A15" s="17" t="s">
        <v>124</v>
      </c>
      <c r="B15" s="20" t="s">
        <v>134</v>
      </c>
    </row>
    <row r="16" spans="1:5" ht="30" customHeight="1" collapsed="1" thickBot="1">
      <c r="A16" s="115" t="s">
        <v>125</v>
      </c>
      <c r="B16" s="116"/>
    </row>
    <row r="17" spans="1:2" ht="46.5" customHeight="1" thickBot="1">
      <c r="A17" s="21" t="s">
        <v>126</v>
      </c>
      <c r="B17" s="24" t="s">
        <v>179</v>
      </c>
    </row>
    <row r="18" spans="1:2" ht="37.5" customHeight="1" thickBot="1">
      <c r="A18" s="115" t="s">
        <v>127</v>
      </c>
      <c r="B18" s="116"/>
    </row>
    <row r="19" spans="1:2" ht="45.75" customHeight="1" thickBot="1">
      <c r="A19" s="19" t="s">
        <v>128</v>
      </c>
      <c r="B19" s="20" t="s">
        <v>180</v>
      </c>
    </row>
    <row r="20" spans="1:2" ht="37.5" customHeight="1" thickBot="1">
      <c r="A20" s="120" t="s">
        <v>21</v>
      </c>
      <c r="B20" s="121"/>
    </row>
    <row r="21" spans="1:2" ht="37.5" customHeight="1" thickBot="1">
      <c r="A21" s="115" t="s">
        <v>79</v>
      </c>
      <c r="B21" s="116"/>
    </row>
    <row r="22" spans="1:2" ht="39" customHeight="1" thickBot="1">
      <c r="A22" s="19" t="s">
        <v>75</v>
      </c>
      <c r="B22" s="15" t="s">
        <v>183</v>
      </c>
    </row>
    <row r="23" spans="1:2" ht="39.75" customHeight="1" thickBot="1">
      <c r="A23" s="19" t="s">
        <v>76</v>
      </c>
      <c r="B23" s="15" t="s">
        <v>181</v>
      </c>
    </row>
    <row r="24" spans="1:2" ht="33" customHeight="1" thickBot="1">
      <c r="A24" s="19" t="s">
        <v>77</v>
      </c>
      <c r="B24" s="15" t="s">
        <v>182</v>
      </c>
    </row>
    <row r="25" spans="1:2" ht="34.5" customHeight="1" thickBot="1">
      <c r="A25" s="19" t="s">
        <v>135</v>
      </c>
      <c r="B25" s="18" t="s">
        <v>183</v>
      </c>
    </row>
    <row r="26" spans="1:2" ht="37.5" customHeight="1" thickBot="1">
      <c r="A26" s="19" t="s">
        <v>78</v>
      </c>
      <c r="B26" s="15" t="s">
        <v>184</v>
      </c>
    </row>
    <row r="27" spans="1:2" ht="36.75" customHeight="1" thickBot="1">
      <c r="A27" s="115" t="s">
        <v>80</v>
      </c>
      <c r="B27" s="116"/>
    </row>
    <row r="28" spans="1:2" ht="40.5" customHeight="1" thickBot="1">
      <c r="A28" s="17" t="s">
        <v>129</v>
      </c>
      <c r="B28" s="21" t="s">
        <v>130</v>
      </c>
    </row>
    <row r="29" spans="1:2" ht="43.5" customHeight="1" thickBot="1">
      <c r="A29" s="19" t="s">
        <v>131</v>
      </c>
      <c r="B29" s="21" t="s">
        <v>132</v>
      </c>
    </row>
    <row r="30" spans="1:2" ht="38.25" customHeight="1" thickBot="1">
      <c r="A30" s="19" t="s">
        <v>133</v>
      </c>
      <c r="B30" s="15" t="s">
        <v>144</v>
      </c>
    </row>
    <row r="31" spans="1:2" ht="28.5" customHeight="1" thickBot="1">
      <c r="A31" s="19" t="s">
        <v>81</v>
      </c>
      <c r="B31" s="15" t="s">
        <v>216</v>
      </c>
    </row>
    <row r="32" spans="1:2" ht="38.25" customHeight="1" thickBot="1">
      <c r="A32" s="19" t="s">
        <v>82</v>
      </c>
      <c r="B32" s="18" t="s">
        <v>136</v>
      </c>
    </row>
    <row r="33" spans="1:2" ht="48.75" customHeight="1" thickBot="1">
      <c r="A33" s="115" t="s">
        <v>232</v>
      </c>
      <c r="B33" s="116"/>
    </row>
    <row r="34" spans="1:2" ht="38.25" customHeight="1" thickBot="1">
      <c r="A34" s="19" t="s">
        <v>193</v>
      </c>
      <c r="B34" s="18" t="s">
        <v>195</v>
      </c>
    </row>
    <row r="35" spans="1:2" ht="45" customHeight="1" thickBot="1">
      <c r="A35" s="19" t="s">
        <v>196</v>
      </c>
      <c r="B35" s="18" t="s">
        <v>194</v>
      </c>
    </row>
    <row r="36" spans="1:2" ht="40.5" customHeight="1" thickBot="1">
      <c r="A36" s="19" t="s">
        <v>214</v>
      </c>
      <c r="B36" s="15" t="s">
        <v>222</v>
      </c>
    </row>
    <row r="37" spans="1:2" ht="56.25" customHeight="1" thickBot="1">
      <c r="A37" s="19" t="s">
        <v>197</v>
      </c>
      <c r="B37" s="15" t="s">
        <v>229</v>
      </c>
    </row>
    <row r="38" spans="1:2" ht="31.5" customHeight="1" thickBot="1">
      <c r="A38" s="19" t="s">
        <v>198</v>
      </c>
      <c r="B38" s="15" t="s">
        <v>98</v>
      </c>
    </row>
    <row r="39" spans="1:2" ht="81.75" customHeight="1" thickBot="1">
      <c r="A39" s="19" t="s">
        <v>199</v>
      </c>
      <c r="B39" s="15" t="s">
        <v>185</v>
      </c>
    </row>
    <row r="40" spans="1:2" ht="87.75" customHeight="1" thickBot="1">
      <c r="A40" s="22" t="s">
        <v>200</v>
      </c>
      <c r="B40" s="18" t="s">
        <v>186</v>
      </c>
    </row>
    <row r="41" spans="1:2" ht="39.75" customHeight="1" thickBot="1">
      <c r="A41" s="22" t="s">
        <v>201</v>
      </c>
      <c r="B41" s="18" t="s">
        <v>179</v>
      </c>
    </row>
    <row r="42" spans="1:2" ht="31.5" customHeight="1" thickBot="1">
      <c r="A42" s="19" t="s">
        <v>202</v>
      </c>
      <c r="B42" s="18" t="s">
        <v>95</v>
      </c>
    </row>
    <row r="43" spans="1:2" ht="37.5" customHeight="1" thickBot="1">
      <c r="A43" s="19" t="s">
        <v>203</v>
      </c>
      <c r="B43" s="15" t="s">
        <v>145</v>
      </c>
    </row>
    <row r="44" spans="1:2" ht="52.5" customHeight="1" thickBot="1">
      <c r="A44" s="19" t="s">
        <v>204</v>
      </c>
      <c r="B44" s="18" t="s">
        <v>64</v>
      </c>
    </row>
    <row r="45" spans="1:2" ht="32.25" customHeight="1" thickBot="1">
      <c r="A45" s="19" t="s">
        <v>205</v>
      </c>
      <c r="B45" s="18" t="s">
        <v>233</v>
      </c>
    </row>
    <row r="46" spans="1:2" ht="33.75" customHeight="1" thickBot="1">
      <c r="A46" s="19" t="s">
        <v>206</v>
      </c>
      <c r="B46" s="18" t="s">
        <v>96</v>
      </c>
    </row>
    <row r="47" spans="1:2" ht="47.25" customHeight="1" thickBot="1">
      <c r="A47" s="19" t="s">
        <v>207</v>
      </c>
      <c r="B47" s="18" t="s">
        <v>223</v>
      </c>
    </row>
    <row r="48" spans="1:2" ht="34.5" customHeight="1" thickBot="1">
      <c r="A48" s="19" t="s">
        <v>208</v>
      </c>
      <c r="B48" s="18" t="s">
        <v>224</v>
      </c>
    </row>
    <row r="49" spans="1:2" ht="39" customHeight="1" thickBot="1">
      <c r="A49" s="19" t="s">
        <v>209</v>
      </c>
      <c r="B49" s="18" t="s">
        <v>187</v>
      </c>
    </row>
    <row r="50" spans="1:2" ht="37.5" customHeight="1" thickBot="1">
      <c r="A50" s="19" t="s">
        <v>210</v>
      </c>
      <c r="B50" s="18" t="s">
        <v>225</v>
      </c>
    </row>
    <row r="51" spans="1:2" ht="42" customHeight="1" thickBot="1">
      <c r="A51" s="19" t="s">
        <v>211</v>
      </c>
      <c r="B51" s="18" t="s">
        <v>183</v>
      </c>
    </row>
    <row r="52" spans="1:2" ht="87" customHeight="1" thickBot="1">
      <c r="A52" s="22" t="s">
        <v>212</v>
      </c>
      <c r="B52" s="18" t="s">
        <v>98</v>
      </c>
    </row>
    <row r="53" spans="1:2" ht="82.5" customHeight="1" thickBot="1">
      <c r="A53" s="22" t="s">
        <v>213</v>
      </c>
      <c r="B53" s="18" t="s">
        <v>188</v>
      </c>
    </row>
    <row r="54" spans="1:2" ht="34.5" customHeight="1" thickBot="1">
      <c r="A54" s="115" t="s">
        <v>83</v>
      </c>
      <c r="B54" s="116"/>
    </row>
    <row r="55" spans="1:2" ht="35.25" customHeight="1" thickBot="1">
      <c r="A55" s="19" t="s">
        <v>84</v>
      </c>
      <c r="B55" s="18" t="s">
        <v>102</v>
      </c>
    </row>
    <row r="56" spans="1:2" ht="47.25" customHeight="1" thickBot="1">
      <c r="A56" s="19" t="s">
        <v>85</v>
      </c>
      <c r="B56" s="18" t="s">
        <v>189</v>
      </c>
    </row>
    <row r="57" spans="1:2" ht="36" customHeight="1" thickBot="1">
      <c r="A57" s="19" t="s">
        <v>86</v>
      </c>
      <c r="B57" s="18" t="s">
        <v>103</v>
      </c>
    </row>
    <row r="58" spans="1:2" ht="32.25" customHeight="1" thickBot="1">
      <c r="A58" s="19" t="s">
        <v>87</v>
      </c>
      <c r="B58" s="18" t="s">
        <v>190</v>
      </c>
    </row>
    <row r="59" spans="1:2" ht="38.25" customHeight="1" thickBot="1">
      <c r="A59" s="19" t="s">
        <v>88</v>
      </c>
      <c r="B59" s="18" t="s">
        <v>191</v>
      </c>
    </row>
    <row r="60" spans="1:2" ht="32.25" customHeight="1" thickBot="1">
      <c r="A60" s="19" t="s">
        <v>89</v>
      </c>
      <c r="B60" s="18" t="s">
        <v>190</v>
      </c>
    </row>
    <row r="61" spans="1:2" ht="81.75" customHeight="1" thickBot="1">
      <c r="A61" s="19" t="s">
        <v>90</v>
      </c>
      <c r="B61" s="18" t="s">
        <v>99</v>
      </c>
    </row>
    <row r="62" spans="1:2" ht="38.25" customHeight="1" thickBot="1">
      <c r="A62" s="115" t="s">
        <v>105</v>
      </c>
      <c r="B62" s="116"/>
    </row>
    <row r="63" spans="1:2" ht="42.75" customHeight="1" thickBot="1">
      <c r="A63" s="19" t="s">
        <v>91</v>
      </c>
      <c r="B63" s="18" t="s">
        <v>100</v>
      </c>
    </row>
    <row r="64" spans="1:2" ht="42.75" customHeight="1" thickBot="1">
      <c r="A64" s="19" t="s">
        <v>141</v>
      </c>
      <c r="B64" s="18" t="s">
        <v>192</v>
      </c>
    </row>
    <row r="65" spans="1:2" ht="39.75" customHeight="1" thickBot="1">
      <c r="A65" s="19" t="s">
        <v>92</v>
      </c>
      <c r="B65" s="18" t="s">
        <v>100</v>
      </c>
    </row>
    <row r="66" spans="1:2" ht="38.25" customHeight="1" thickBot="1">
      <c r="A66" s="19" t="s">
        <v>93</v>
      </c>
      <c r="B66" s="18" t="s">
        <v>226</v>
      </c>
    </row>
    <row r="67" spans="1:2" ht="51" customHeight="1" thickBot="1">
      <c r="A67" s="19" t="s">
        <v>94</v>
      </c>
      <c r="B67" s="18" t="s">
        <v>227</v>
      </c>
    </row>
    <row r="68" spans="1:2" ht="34.5" customHeight="1"/>
    <row r="69" spans="1:2" ht="27.75" customHeight="1">
      <c r="A69" s="117" t="s">
        <v>228</v>
      </c>
      <c r="B69" s="117"/>
    </row>
    <row r="70" spans="1:2" ht="15.75">
      <c r="A70" s="117" t="s">
        <v>101</v>
      </c>
      <c r="B70" s="117"/>
    </row>
  </sheetData>
  <mergeCells count="18">
    <mergeCell ref="A16:B16"/>
    <mergeCell ref="A18:B18"/>
    <mergeCell ref="A20:B20"/>
    <mergeCell ref="A21:B21"/>
    <mergeCell ref="A27:B27"/>
    <mergeCell ref="A2:B2"/>
    <mergeCell ref="A4:B4"/>
    <mergeCell ref="A10:B10"/>
    <mergeCell ref="A9:B9"/>
    <mergeCell ref="A6:B6"/>
    <mergeCell ref="A7:B7"/>
    <mergeCell ref="A8:B8"/>
    <mergeCell ref="A3:B3"/>
    <mergeCell ref="A33:B33"/>
    <mergeCell ref="A54:B54"/>
    <mergeCell ref="A62:B62"/>
    <mergeCell ref="A69:B69"/>
    <mergeCell ref="A70:B7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5.Оп.отч.испол.пл.реал.МП</vt:lpstr>
      <vt:lpstr>пояс.зап. к опер.отчету</vt:lpstr>
      <vt:lpstr>'5.Оп.отч.испол.пл.реал.МП'!Область_печати</vt:lpstr>
      <vt:lpstr>'пояс.зап. к опер.отчету'!Область_печати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2024-07-11T14:00:02Z</dcterms:modified>
</cp:coreProperties>
</file>