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3 попр." sheetId="1" r:id="rId1"/>
  </sheets>
  <definedNames/>
  <calcPr fullCalcOnLoad="1"/>
</workbook>
</file>

<file path=xl/sharedStrings.xml><?xml version="1.0" encoding="utf-8"?>
<sst xmlns="http://schemas.openxmlformats.org/spreadsheetml/2006/main" count="236" uniqueCount="198">
  <si>
    <t>№ п/п</t>
  </si>
  <si>
    <t>МО Войсковицкое сельское поселение</t>
  </si>
  <si>
    <t>1</t>
  </si>
  <si>
    <t>0707</t>
  </si>
  <si>
    <t>0801</t>
  </si>
  <si>
    <t>1102</t>
  </si>
  <si>
    <t>0409</t>
  </si>
  <si>
    <t>0310</t>
  </si>
  <si>
    <t>0503</t>
  </si>
  <si>
    <t>10</t>
  </si>
  <si>
    <t>Приложение 8</t>
  </si>
  <si>
    <t>к решению Совета депутатов</t>
  </si>
  <si>
    <t xml:space="preserve">Распределение бюджетных ассигнований на реализацию муниципальных программ в  МО Войсковицкое сельское поселение на 2015 год </t>
  </si>
  <si>
    <t>КЦСР</t>
  </si>
  <si>
    <t>Утверждено  на 2015 год, (тыс.руб.)</t>
  </si>
  <si>
    <t>Подпрограмма «Стимулирование экономичесой активности на территории МО Войсковицкое сельское поселение» на 2015 год</t>
  </si>
  <si>
    <t>71.1</t>
  </si>
  <si>
    <t>1.1.</t>
  </si>
  <si>
    <t>Мероприятия в области информационно-коммуникационных технологий и связи</t>
  </si>
  <si>
    <t>71.1.1516</t>
  </si>
  <si>
    <t>0410</t>
  </si>
  <si>
    <t>1.2.</t>
  </si>
  <si>
    <t>Мероприятия в области строительства,архитектуры и градостроительства</t>
  </si>
  <si>
    <t>71.1.1517</t>
  </si>
  <si>
    <t>1.3.</t>
  </si>
  <si>
    <t>Мероприятия по землеустройству и землепользованию</t>
  </si>
  <si>
    <t>71.1.1518</t>
  </si>
  <si>
    <t>0412</t>
  </si>
  <si>
    <t>1.4.</t>
  </si>
  <si>
    <t>Реализация мероприятий, направленных на снижение напряженности на рынке труда</t>
  </si>
  <si>
    <t>0401</t>
  </si>
  <si>
    <t>1.5.</t>
  </si>
  <si>
    <t>Мероприятия по развитию и поддержке предпринимательства</t>
  </si>
  <si>
    <t>Подпрограмма «Обеспечение безопасности на территории МО Войсковицкое сельское поселение» на 2015 год</t>
  </si>
  <si>
    <t>71.2</t>
  </si>
  <si>
    <t>2.1.</t>
  </si>
  <si>
    <t xml:space="preserve">Проведение мероприятий по гражданской обороне </t>
  </si>
  <si>
    <t>71.2.1509</t>
  </si>
  <si>
    <t>0309</t>
  </si>
  <si>
    <t>50</t>
  </si>
  <si>
    <t>2.2.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</si>
  <si>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</si>
  <si>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</si>
  <si>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2.3.</t>
  </si>
  <si>
    <t>Мероприятия по обеспечению первичных мер пожарной безопасности</t>
  </si>
  <si>
    <t>71.2.1512</t>
  </si>
  <si>
    <t>2.4.</t>
  </si>
  <si>
    <t xml:space="preserve">Профилактика терроризма и экстремизма </t>
  </si>
  <si>
    <t>71.2.1569</t>
  </si>
  <si>
    <t>0314</t>
  </si>
  <si>
    <t>Подпрограмма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2015 год</t>
  </si>
  <si>
    <t>71.3</t>
  </si>
  <si>
    <t>3.1.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</si>
  <si>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</si>
  <si>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</si>
  <si>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0501</t>
  </si>
  <si>
    <t>3.2.</t>
  </si>
  <si>
    <t xml:space="preserve">Мероприятия в области жилищного хозяйства  </t>
  </si>
  <si>
    <t>71.3.1521</t>
  </si>
  <si>
    <t>3.3.</t>
  </si>
  <si>
    <t xml:space="preserve">Мероприятия в области коммунального хозяйства </t>
  </si>
  <si>
    <t>71.3.1522</t>
  </si>
  <si>
    <t>0502</t>
  </si>
  <si>
    <t>3.4.</t>
  </si>
  <si>
    <t xml:space="preserve">Проведение мероприятий по организации уличного освещения </t>
  </si>
  <si>
    <t>71.3.1538</t>
  </si>
  <si>
    <t>3.5.</t>
  </si>
  <si>
    <t>Строительство и  содержание автомобильных дорог и инженерных сооружений на них в границах муниципального образования</t>
  </si>
  <si>
    <t>71.3.1539</t>
  </si>
  <si>
    <t>3.6.</t>
  </si>
  <si>
    <t>Проведение мероприятий по озеленению территории поселения</t>
  </si>
  <si>
    <t>71.3.1540</t>
  </si>
  <si>
    <t>3.7.</t>
  </si>
  <si>
    <t xml:space="preserve">Мероприятия по организации и содержанию мест захоронений </t>
  </si>
  <si>
    <t>71.3.1541</t>
  </si>
  <si>
    <t>3.8.</t>
  </si>
  <si>
    <t>Прочие мероприятия по благоустройству территории поселения</t>
  </si>
  <si>
    <t>71.3.1542</t>
  </si>
  <si>
    <t>3.9.</t>
  </si>
  <si>
    <t xml:space="preserve">Мероприятия по энергосбережению и повышению энергетической эффективности муниципальных объектов </t>
  </si>
  <si>
    <t>71.3.1553</t>
  </si>
  <si>
    <t>3.10.</t>
  </si>
  <si>
    <t>Проведение мероприятий по обеспечению безопасности дорожного движения</t>
  </si>
  <si>
    <t>71.3.1554</t>
  </si>
  <si>
    <t>3.11.</t>
  </si>
  <si>
    <t>Капитальный ремонт и ремонт автомобильных дорог общего пользования местного значения</t>
  </si>
  <si>
    <t>71.3.1560</t>
  </si>
  <si>
    <t>3.12.</t>
  </si>
  <si>
    <t>Подпрограмма «Развитие культуры, организация праздничных мероприятий на территории Войсковицкого сельского поселения Гатчинского муниципального района»  на 2015 год</t>
  </si>
  <si>
    <t>71.4</t>
  </si>
  <si>
    <t>4.1.1.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</si>
  <si>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</si>
  <si>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t>71.4.1250</t>
  </si>
  <si>
    <t>4.1.2.</t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</si>
  <si>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</si>
  <si>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t>4.2.1.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</si>
  <si>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</si>
  <si>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71.4.1260</t>
  </si>
  <si>
    <t>4.2.2.</t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</si>
  <si>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</si>
  <si>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4.3.</t>
  </si>
  <si>
    <t>Проведение культурно-массовых мероприятий к праздничным и памятным датам</t>
  </si>
  <si>
    <t>71.4.1563</t>
  </si>
  <si>
    <t>4.4.1.</t>
  </si>
  <si>
    <t>71.4.1564</t>
  </si>
  <si>
    <t>4.4.2.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</si>
  <si>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2015 год</t>
  </si>
  <si>
    <t>71.5</t>
  </si>
  <si>
    <t>5.1.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</si>
  <si>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</si>
  <si>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71.5.1280</t>
  </si>
  <si>
    <t>5.2.</t>
  </si>
  <si>
    <t>Проведение мероприятий для детей и молодежи</t>
  </si>
  <si>
    <t>71.5.1523</t>
  </si>
  <si>
    <t>5.3.</t>
  </si>
  <si>
    <t>Проведение мероприятий в области спорта и физической культуры</t>
  </si>
  <si>
    <t>71.5.1534</t>
  </si>
  <si>
    <t>5.4.</t>
  </si>
  <si>
    <t>Организация временных оплачиваемых рабочих мест для несовершеннолетних граждан</t>
  </si>
  <si>
    <t>71.5.1566</t>
  </si>
  <si>
    <t>5.5.</t>
  </si>
  <si>
    <t>Комплексные меры по профилактике безнадзорности и правонарушений несовершеннолетних</t>
  </si>
  <si>
    <t>71.5.1568</t>
  </si>
  <si>
    <t>Итого расходов по утвержденным муниципальным программам на 2015 год :</t>
  </si>
  <si>
    <r>
      <rPr>
        <b/>
        <sz val="12"/>
        <rFont val="Times New Roman"/>
        <family val="1"/>
      </rPr>
      <t xml:space="preserve">Иные цели: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</si>
  <si>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1101</t>
  </si>
  <si>
    <t>1.6.</t>
  </si>
  <si>
    <t xml:space="preserve">Содействие созданию условий для развития сельского хозяйства </t>
  </si>
  <si>
    <t>0405</t>
  </si>
  <si>
    <t>изм18_03_15</t>
  </si>
  <si>
    <t>71.4.7067</t>
  </si>
  <si>
    <t>Наименование программы</t>
  </si>
  <si>
    <t>Социально-экономическое развитие муниципального образования Войсковицкое сельское поселение Гатчинского муниципального района Ленинградской области</t>
  </si>
  <si>
    <t>Наименование постановления</t>
  </si>
  <si>
    <t>Дата</t>
  </si>
  <si>
    <t>Номер</t>
  </si>
  <si>
    <t>Об утверждении муниципальной программы Социально-экономическое развитие Войсковицкого сельского поселения Гатчинского муниципального района Ленинградской области" на 2015 год</t>
  </si>
  <si>
    <t>23.10.2014</t>
  </si>
  <si>
    <t>195</t>
  </si>
  <si>
    <t>КФСР</t>
  </si>
  <si>
    <t>2</t>
  </si>
  <si>
    <t>3</t>
  </si>
  <si>
    <t>Программа развития муниципальной службы в муниципальном образовании Войсковицкое сельское поселение на 2014-2015 годы</t>
  </si>
  <si>
    <t>Об утверждении муниципальной Программы развития муниципальной службы в МО Войсковицкое сельское поселение на 2014-2015 годы</t>
  </si>
  <si>
    <t>04.09.2013</t>
  </si>
  <si>
    <t>177</t>
  </si>
  <si>
    <t>Развитие муниципальной службы</t>
  </si>
  <si>
    <t>62.9.9548</t>
  </si>
  <si>
    <t>Противодействие коррупции в администрации сельского поселения</t>
  </si>
  <si>
    <t>62.9.9518</t>
  </si>
  <si>
    <t>178</t>
  </si>
  <si>
    <t>Перечень мероприятий</t>
  </si>
  <si>
    <t>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2014-2015 годы</t>
  </si>
  <si>
    <t xml:space="preserve"> Программа противодействия коррупции  в МО Войсковицкое сельское поселение Гатчинского муниципального района Ленинградской области на 2014-2015 годы
</t>
  </si>
  <si>
    <t>4</t>
  </si>
  <si>
    <t>5</t>
  </si>
  <si>
    <t>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</t>
  </si>
  <si>
    <t>62.9.9504</t>
  </si>
  <si>
    <t>62.9.9535</t>
  </si>
  <si>
    <t xml:space="preserve">ВЦП "Развитие и поддержка малого предпринимательства 
на территории  Войсковицкого сельского поселения 
на 2015 -2016 годы"
</t>
  </si>
  <si>
    <t xml:space="preserve">ВЦП "Содействие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на 2015-2016 годы"
</t>
  </si>
  <si>
    <t xml:space="preserve">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</si>
  <si>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25.03.2015</t>
  </si>
  <si>
    <t>52</t>
  </si>
  <si>
    <t>51</t>
  </si>
  <si>
    <t>6</t>
  </si>
  <si>
    <t>Развитие части территории Войсковицкого сельского поселения Гатчинского муниципального района на 2015 год</t>
  </si>
  <si>
    <t>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</t>
  </si>
  <si>
    <t>16.03.2015</t>
  </si>
  <si>
    <t>44</t>
  </si>
  <si>
    <t>0104</t>
  </si>
  <si>
    <t>62.9.9558</t>
  </si>
  <si>
    <t>71.1.1533</t>
  </si>
  <si>
    <t>71.1.1551</t>
  </si>
  <si>
    <t>71.1.1552</t>
  </si>
  <si>
    <t>изм 16_06_15</t>
  </si>
  <si>
    <t>Строительство и реконструкция спортивных сооружений</t>
  </si>
  <si>
    <t>71.5.1639</t>
  </si>
  <si>
    <t>Выполнение работ по ремонту асфальтобетонного покрытия автомобильной дороги Центральная в д. Тяглино 2 этап (участок автодороги от дома №20 до дома №30) Обл</t>
  </si>
  <si>
    <t>Выполнение работ по ремонту асфальтобетонного покрытия автомобильной дороги Центральная в д. Тяглино 2 этап (участок автодороги от дома №20 до дома №30) МБ</t>
  </si>
  <si>
    <t>62.9.7088</t>
  </si>
  <si>
    <t>71.3.7014</t>
  </si>
  <si>
    <t>5.6.</t>
  </si>
  <si>
    <t>500</t>
  </si>
  <si>
    <t>1,701</t>
  </si>
  <si>
    <t>4.5.1.</t>
  </si>
  <si>
    <t>4.5.2.</t>
  </si>
  <si>
    <t>Мероприятия по капитальному ремонту объектов культуры МБУК</t>
  </si>
  <si>
    <t>Мероприятия по капитальному ремонту объектов культуры Библ.</t>
  </si>
  <si>
    <t>71.4.7036</t>
  </si>
  <si>
    <t>Субсидии на обеспечение выплат стимулирующего характера МБУК (обл.бюдж)</t>
  </si>
  <si>
    <t>Субсидии на обеспечение выплат стимулирующего характера Библ. (обл.бюдж)</t>
  </si>
  <si>
    <t>изм. 16.09.2015</t>
  </si>
  <si>
    <t>-1,93373</t>
  </si>
  <si>
    <t>Выполнение работ по ремонту асфальтобетонного покрытия ул. Манина в п. Войсковицы 4 этап завершающий (участок от ул. Солнечная до автодороги А120) Обл и ремонт дороги к дв.тер-ям д14-15 (от школы к блок-модульной котельной)</t>
  </si>
  <si>
    <t>36</t>
  </si>
  <si>
    <t>итс</t>
  </si>
  <si>
    <t>от 17.09.2015г. №_28_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</si>
</sst>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  <numFmt numFmtId="172" formatCode="_-* #,##0.00000_р_._-;\-* #,##0.00000_р_._-;_-* &quot;-&quot;?????_р_._-;_-@_-"/>
    <numFmt numFmtId="173" formatCode="#,##0.00_ ;\-#,##0.00\ 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68" fontId="2" fillId="33" borderId="0" xfId="0" applyNumberFormat="1" applyFont="1" applyFill="1" applyAlignment="1" applyProtection="1">
      <alignment horizontal="center" vertical="center" wrapText="1"/>
      <protection locked="0"/>
    </xf>
    <xf numFmtId="16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vertical="center" wrapText="1"/>
      <protection locked="0"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43" fontId="5" fillId="33" borderId="10" xfId="53" applyNumberFormat="1" applyFont="1" applyFill="1" applyBorder="1" applyAlignment="1">
      <alignment horizontal="right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43" fontId="1" fillId="33" borderId="10" xfId="53" applyNumberFormat="1" applyFont="1" applyFill="1" applyBorder="1" applyAlignment="1">
      <alignment horizontal="right" vertical="center" wrapText="1"/>
      <protection/>
    </xf>
    <xf numFmtId="43" fontId="1" fillId="33" borderId="10" xfId="53" applyNumberFormat="1" applyFont="1" applyFill="1" applyBorder="1" applyAlignment="1">
      <alignment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 applyProtection="1">
      <alignment vertical="center" wrapText="1"/>
      <protection locked="0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9" fontId="2" fillId="33" borderId="10" xfId="53" applyNumberFormat="1" applyFont="1" applyFill="1" applyBorder="1" applyAlignment="1">
      <alignment horizontal="center" vertical="center"/>
      <protection/>
    </xf>
    <xf numFmtId="2" fontId="2" fillId="33" borderId="10" xfId="53" applyNumberFormat="1" applyFont="1" applyFill="1" applyBorder="1" applyAlignment="1">
      <alignment horizontal="center" vertical="center"/>
      <protection/>
    </xf>
    <xf numFmtId="2" fontId="1" fillId="33" borderId="10" xfId="53" applyNumberFormat="1" applyFont="1" applyFill="1" applyBorder="1" applyAlignment="1">
      <alignment horizontal="right" vertical="center" wrapText="1"/>
      <protection/>
    </xf>
    <xf numFmtId="2" fontId="5" fillId="33" borderId="10" xfId="53" applyNumberFormat="1" applyFont="1" applyFill="1" applyBorder="1" applyAlignment="1">
      <alignment horizontal="right" vertical="center" wrapText="1"/>
      <protection/>
    </xf>
    <xf numFmtId="2" fontId="5" fillId="33" borderId="10" xfId="53" applyNumberFormat="1" applyFont="1" applyFill="1" applyBorder="1" applyAlignment="1">
      <alignment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2" fontId="5" fillId="0" borderId="10" xfId="53" applyNumberFormat="1" applyFont="1" applyFill="1" applyBorder="1" applyAlignment="1">
      <alignment horizontal="right" vertical="center" wrapText="1"/>
      <protection/>
    </xf>
    <xf numFmtId="49" fontId="1" fillId="33" borderId="10" xfId="53" applyNumberFormat="1" applyFont="1" applyFill="1" applyBorder="1" applyAlignment="1">
      <alignment horizontal="right" vertical="center" wrapText="1"/>
      <protection/>
    </xf>
    <xf numFmtId="49" fontId="48" fillId="33" borderId="0" xfId="0" applyNumberFormat="1" applyFont="1" applyFill="1" applyAlignment="1" applyProtection="1">
      <alignment vertical="center" wrapText="1"/>
      <protection locked="0"/>
    </xf>
    <xf numFmtId="49" fontId="48" fillId="33" borderId="0" xfId="0" applyNumberFormat="1" applyFont="1" applyFill="1" applyBorder="1" applyAlignment="1" applyProtection="1">
      <alignment vertical="center" wrapText="1"/>
      <protection locked="0"/>
    </xf>
    <xf numFmtId="2" fontId="48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8" fillId="33" borderId="0" xfId="0" applyNumberFormat="1" applyFont="1" applyFill="1" applyBorder="1" applyAlignment="1" applyProtection="1">
      <alignment vertical="center" wrapText="1"/>
      <protection locked="0"/>
    </xf>
    <xf numFmtId="2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50" fillId="33" borderId="12" xfId="61" applyNumberFormat="1" applyFont="1" applyFill="1" applyBorder="1" applyAlignment="1" applyProtection="1">
      <alignment horizontal="center" vertical="center" wrapText="1"/>
      <protection locked="0"/>
    </xf>
    <xf numFmtId="2" fontId="48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50" fillId="33" borderId="0" xfId="61" applyNumberFormat="1" applyFont="1" applyFill="1" applyBorder="1" applyAlignment="1" applyProtection="1">
      <alignment horizontal="center" vertical="center" wrapText="1"/>
      <protection locked="0"/>
    </xf>
    <xf numFmtId="49" fontId="48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4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168" fontId="4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80" zoomScaleNormal="80" zoomScalePageLayoutView="0" workbookViewId="0" topLeftCell="F1">
      <selection activeCell="T7" sqref="T7"/>
    </sheetView>
  </sheetViews>
  <sheetFormatPr defaultColWidth="9.00390625" defaultRowHeight="12.75"/>
  <cols>
    <col min="1" max="1" width="5.875" style="10" customWidth="1"/>
    <col min="2" max="2" width="32.875" style="10" customWidth="1"/>
    <col min="3" max="3" width="32.00390625" style="10" customWidth="1"/>
    <col min="4" max="4" width="11.25390625" style="10" bestFit="1" customWidth="1"/>
    <col min="5" max="5" width="8.125" style="10" customWidth="1"/>
    <col min="6" max="6" width="7.25390625" style="10" customWidth="1"/>
    <col min="7" max="7" width="107.75390625" style="11" customWidth="1"/>
    <col min="8" max="8" width="9.125" style="11" customWidth="1"/>
    <col min="9" max="9" width="12.625" style="11" customWidth="1"/>
    <col min="10" max="10" width="13.875" style="6" customWidth="1"/>
    <col min="11" max="11" width="12.125" style="41" hidden="1" customWidth="1"/>
    <col min="12" max="12" width="11.25390625" style="42" hidden="1" customWidth="1"/>
    <col min="13" max="13" width="12.125" style="42" hidden="1" customWidth="1"/>
    <col min="14" max="14" width="9.125" style="42" hidden="1" customWidth="1"/>
    <col min="15" max="15" width="9.25390625" style="42" hidden="1" customWidth="1" collapsed="1"/>
    <col min="16" max="16" width="2.25390625" style="42" hidden="1" customWidth="1"/>
    <col min="17" max="17" width="9.25390625" style="10" hidden="1" customWidth="1"/>
    <col min="18" max="16384" width="9.125" style="10" customWidth="1"/>
  </cols>
  <sheetData>
    <row r="1" spans="1:10" ht="15.75">
      <c r="A1" s="2"/>
      <c r="B1" s="2"/>
      <c r="C1" s="2"/>
      <c r="D1" s="2"/>
      <c r="E1" s="2"/>
      <c r="F1" s="2"/>
      <c r="G1" s="3"/>
      <c r="H1" s="64" t="s">
        <v>10</v>
      </c>
      <c r="I1" s="64"/>
      <c r="J1" s="64"/>
    </row>
    <row r="2" spans="1:10" ht="15.75">
      <c r="A2" s="2"/>
      <c r="B2" s="2"/>
      <c r="C2" s="2"/>
      <c r="D2" s="2"/>
      <c r="E2" s="2"/>
      <c r="F2" s="2"/>
      <c r="G2" s="3"/>
      <c r="H2" s="64" t="s">
        <v>11</v>
      </c>
      <c r="I2" s="64"/>
      <c r="J2" s="64"/>
    </row>
    <row r="3" spans="1:10" ht="15">
      <c r="A3" s="65"/>
      <c r="B3" s="65"/>
      <c r="C3" s="65"/>
      <c r="D3" s="65"/>
      <c r="E3" s="65"/>
      <c r="F3" s="65"/>
      <c r="G3" s="65"/>
      <c r="H3" s="64" t="s">
        <v>1</v>
      </c>
      <c r="I3" s="64"/>
      <c r="J3" s="64"/>
    </row>
    <row r="4" spans="1:10" ht="15">
      <c r="A4" s="15"/>
      <c r="B4" s="15"/>
      <c r="C4" s="15"/>
      <c r="D4" s="15"/>
      <c r="E4" s="15"/>
      <c r="F4" s="15"/>
      <c r="G4" s="3"/>
      <c r="H4" s="64" t="s">
        <v>197</v>
      </c>
      <c r="I4" s="64"/>
      <c r="J4" s="64"/>
    </row>
    <row r="5" spans="1:10" ht="76.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1" ht="23.25" customHeight="1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  <c r="K6" s="42"/>
    </row>
    <row r="7" spans="1:16" ht="63">
      <c r="A7" s="1" t="s">
        <v>0</v>
      </c>
      <c r="B7" s="13" t="s">
        <v>131</v>
      </c>
      <c r="C7" s="13" t="s">
        <v>133</v>
      </c>
      <c r="D7" s="13" t="s">
        <v>134</v>
      </c>
      <c r="E7" s="13" t="s">
        <v>135</v>
      </c>
      <c r="F7" s="61" t="s">
        <v>151</v>
      </c>
      <c r="G7" s="61"/>
      <c r="H7" s="13" t="s">
        <v>139</v>
      </c>
      <c r="I7" s="13" t="s">
        <v>13</v>
      </c>
      <c r="J7" s="7" t="s">
        <v>14</v>
      </c>
      <c r="K7" s="54" t="s">
        <v>129</v>
      </c>
      <c r="L7" s="54"/>
      <c r="M7" s="54" t="s">
        <v>175</v>
      </c>
      <c r="N7" s="54"/>
      <c r="O7" s="49" t="s">
        <v>192</v>
      </c>
      <c r="P7" s="49"/>
    </row>
    <row r="8" spans="1:14" ht="15.75" customHeight="1">
      <c r="A8" s="55" t="s">
        <v>2</v>
      </c>
      <c r="B8" s="50" t="s">
        <v>132</v>
      </c>
      <c r="C8" s="50" t="s">
        <v>136</v>
      </c>
      <c r="D8" s="50" t="s">
        <v>137</v>
      </c>
      <c r="E8" s="50" t="s">
        <v>138</v>
      </c>
      <c r="F8" s="16">
        <v>1</v>
      </c>
      <c r="G8" s="17" t="s">
        <v>15</v>
      </c>
      <c r="H8" s="18"/>
      <c r="I8" s="19" t="s">
        <v>16</v>
      </c>
      <c r="J8" s="20">
        <f>SUM(J9:J14)</f>
        <v>566</v>
      </c>
      <c r="K8" s="43"/>
      <c r="L8" s="43"/>
      <c r="M8" s="44"/>
      <c r="N8" s="44"/>
    </row>
    <row r="9" spans="1:15" ht="15.75" customHeight="1">
      <c r="A9" s="56"/>
      <c r="B9" s="51"/>
      <c r="C9" s="51"/>
      <c r="D9" s="51"/>
      <c r="E9" s="51"/>
      <c r="F9" s="21" t="s">
        <v>17</v>
      </c>
      <c r="G9" s="22" t="s">
        <v>18</v>
      </c>
      <c r="H9" s="23" t="s">
        <v>20</v>
      </c>
      <c r="I9" s="24" t="s">
        <v>19</v>
      </c>
      <c r="J9" s="40">
        <f>300+O9</f>
        <v>336</v>
      </c>
      <c r="K9" s="43"/>
      <c r="L9" s="43"/>
      <c r="M9" s="44" t="s">
        <v>196</v>
      </c>
      <c r="N9" s="44"/>
      <c r="O9" s="42" t="s">
        <v>195</v>
      </c>
    </row>
    <row r="10" spans="1:14" ht="15.75" customHeight="1">
      <c r="A10" s="56"/>
      <c r="B10" s="51"/>
      <c r="C10" s="51"/>
      <c r="D10" s="51"/>
      <c r="E10" s="51"/>
      <c r="F10" s="21" t="s">
        <v>21</v>
      </c>
      <c r="G10" s="22" t="s">
        <v>22</v>
      </c>
      <c r="H10" s="23" t="s">
        <v>20</v>
      </c>
      <c r="I10" s="24" t="s">
        <v>23</v>
      </c>
      <c r="J10" s="25">
        <v>30</v>
      </c>
      <c r="K10" s="43"/>
      <c r="L10" s="43"/>
      <c r="M10" s="44"/>
      <c r="N10" s="44">
        <v>30</v>
      </c>
    </row>
    <row r="11" spans="1:14" ht="15.75" customHeight="1">
      <c r="A11" s="56"/>
      <c r="B11" s="51"/>
      <c r="C11" s="51"/>
      <c r="D11" s="51"/>
      <c r="E11" s="51"/>
      <c r="F11" s="21" t="s">
        <v>24</v>
      </c>
      <c r="G11" s="22" t="s">
        <v>25</v>
      </c>
      <c r="H11" s="23" t="s">
        <v>27</v>
      </c>
      <c r="I11" s="24" t="s">
        <v>26</v>
      </c>
      <c r="J11" s="25">
        <v>200</v>
      </c>
      <c r="K11" s="43"/>
      <c r="L11" s="43"/>
      <c r="M11" s="44"/>
      <c r="N11" s="44">
        <v>50</v>
      </c>
    </row>
    <row r="12" spans="1:14" ht="15.75" customHeight="1">
      <c r="A12" s="56"/>
      <c r="B12" s="51"/>
      <c r="C12" s="51"/>
      <c r="D12" s="51"/>
      <c r="E12" s="51"/>
      <c r="F12" s="21" t="s">
        <v>28</v>
      </c>
      <c r="G12" s="22" t="s">
        <v>29</v>
      </c>
      <c r="H12" s="23" t="s">
        <v>30</v>
      </c>
      <c r="I12" s="24" t="s">
        <v>172</v>
      </c>
      <c r="J12" s="25"/>
      <c r="K12" s="43"/>
      <c r="L12" s="43"/>
      <c r="M12" s="44"/>
      <c r="N12" s="44"/>
    </row>
    <row r="13" spans="1:14" ht="15.75" customHeight="1">
      <c r="A13" s="56"/>
      <c r="B13" s="51"/>
      <c r="C13" s="51"/>
      <c r="D13" s="51"/>
      <c r="E13" s="51"/>
      <c r="F13" s="21" t="s">
        <v>31</v>
      </c>
      <c r="G13" s="22" t="s">
        <v>32</v>
      </c>
      <c r="H13" s="23" t="s">
        <v>30</v>
      </c>
      <c r="I13" s="24" t="s">
        <v>173</v>
      </c>
      <c r="J13" s="26">
        <v>0</v>
      </c>
      <c r="K13" s="43">
        <v>10</v>
      </c>
      <c r="L13" s="43">
        <v>-10</v>
      </c>
      <c r="M13" s="44"/>
      <c r="N13" s="44"/>
    </row>
    <row r="14" spans="1:14" ht="15.75" customHeight="1">
      <c r="A14" s="56"/>
      <c r="B14" s="51"/>
      <c r="C14" s="51"/>
      <c r="D14" s="51"/>
      <c r="E14" s="51"/>
      <c r="F14" s="21" t="s">
        <v>126</v>
      </c>
      <c r="G14" s="22" t="s">
        <v>127</v>
      </c>
      <c r="H14" s="23" t="s">
        <v>128</v>
      </c>
      <c r="I14" s="24" t="s">
        <v>174</v>
      </c>
      <c r="J14" s="26">
        <v>0</v>
      </c>
      <c r="K14" s="43">
        <v>10</v>
      </c>
      <c r="L14" s="43">
        <v>-10</v>
      </c>
      <c r="M14" s="44"/>
      <c r="N14" s="44"/>
    </row>
    <row r="15" spans="1:14" ht="17.25" customHeight="1">
      <c r="A15" s="56"/>
      <c r="B15" s="51"/>
      <c r="C15" s="51"/>
      <c r="D15" s="51"/>
      <c r="E15" s="51"/>
      <c r="F15" s="16">
        <v>2</v>
      </c>
      <c r="G15" s="17" t="s">
        <v>33</v>
      </c>
      <c r="H15" s="18"/>
      <c r="I15" s="19" t="s">
        <v>34</v>
      </c>
      <c r="J15" s="20">
        <f>J16+J17+J18+J19</f>
        <v>160</v>
      </c>
      <c r="K15" s="43"/>
      <c r="L15" s="43"/>
      <c r="M15" s="44"/>
      <c r="N15" s="44"/>
    </row>
    <row r="16" spans="1:14" ht="15.75" customHeight="1">
      <c r="A16" s="56"/>
      <c r="B16" s="51"/>
      <c r="C16" s="51"/>
      <c r="D16" s="51"/>
      <c r="E16" s="51"/>
      <c r="F16" s="21" t="s">
        <v>35</v>
      </c>
      <c r="G16" s="22" t="s">
        <v>36</v>
      </c>
      <c r="H16" s="23" t="s">
        <v>38</v>
      </c>
      <c r="I16" s="24" t="s">
        <v>37</v>
      </c>
      <c r="J16" s="25" t="s">
        <v>39</v>
      </c>
      <c r="K16" s="43"/>
      <c r="L16" s="43"/>
      <c r="M16" s="44"/>
      <c r="N16" s="44"/>
    </row>
    <row r="17" spans="1:14" ht="31.5">
      <c r="A17" s="56"/>
      <c r="B17" s="51"/>
      <c r="C17" s="51"/>
      <c r="D17" s="51"/>
      <c r="E17" s="51"/>
      <c r="F17" s="21" t="s">
        <v>40</v>
      </c>
      <c r="G17" s="22" t="s">
        <v>41</v>
      </c>
      <c r="H17" s="23" t="s">
        <v>38</v>
      </c>
      <c r="I17" s="24" t="s">
        <v>42</v>
      </c>
      <c r="J17" s="25" t="s">
        <v>39</v>
      </c>
      <c r="K17" s="43"/>
      <c r="L17" s="43"/>
      <c r="M17" s="44"/>
      <c r="N17" s="44"/>
    </row>
    <row r="18" spans="1:14" ht="15.75" customHeight="1">
      <c r="A18" s="56"/>
      <c r="B18" s="51"/>
      <c r="C18" s="51"/>
      <c r="D18" s="51"/>
      <c r="E18" s="51"/>
      <c r="F18" s="21" t="s">
        <v>43</v>
      </c>
      <c r="G18" s="22" t="s">
        <v>44</v>
      </c>
      <c r="H18" s="23" t="s">
        <v>7</v>
      </c>
      <c r="I18" s="24" t="s">
        <v>45</v>
      </c>
      <c r="J18" s="25" t="s">
        <v>39</v>
      </c>
      <c r="K18" s="43"/>
      <c r="L18" s="43"/>
      <c r="M18" s="44"/>
      <c r="N18" s="44"/>
    </row>
    <row r="19" spans="1:14" ht="15.75" customHeight="1">
      <c r="A19" s="56"/>
      <c r="B19" s="51"/>
      <c r="C19" s="51"/>
      <c r="D19" s="51"/>
      <c r="E19" s="51"/>
      <c r="F19" s="21" t="s">
        <v>46</v>
      </c>
      <c r="G19" s="22" t="s">
        <v>47</v>
      </c>
      <c r="H19" s="23" t="s">
        <v>49</v>
      </c>
      <c r="I19" s="24" t="s">
        <v>48</v>
      </c>
      <c r="J19" s="25" t="s">
        <v>9</v>
      </c>
      <c r="K19" s="43"/>
      <c r="L19" s="43"/>
      <c r="M19" s="44"/>
      <c r="N19" s="44"/>
    </row>
    <row r="20" spans="1:17" ht="34.5" customHeight="1">
      <c r="A20" s="56"/>
      <c r="B20" s="51"/>
      <c r="C20" s="51"/>
      <c r="D20" s="51"/>
      <c r="E20" s="51"/>
      <c r="F20" s="16">
        <v>3</v>
      </c>
      <c r="G20" s="17" t="s">
        <v>50</v>
      </c>
      <c r="H20" s="18"/>
      <c r="I20" s="19" t="s">
        <v>51</v>
      </c>
      <c r="J20" s="36">
        <f>J21+J22+J23+J24+J25+J26+J27+J28+J29+J30+J31+J32</f>
        <v>14352.7893</v>
      </c>
      <c r="K20" s="43"/>
      <c r="L20" s="43"/>
      <c r="M20" s="44"/>
      <c r="N20" s="44"/>
      <c r="Q20" s="29"/>
    </row>
    <row r="21" spans="1:17" ht="18" customHeight="1">
      <c r="A21" s="56"/>
      <c r="B21" s="51"/>
      <c r="C21" s="51"/>
      <c r="D21" s="51"/>
      <c r="E21" s="51"/>
      <c r="F21" s="21" t="s">
        <v>52</v>
      </c>
      <c r="G21" s="22" t="s">
        <v>53</v>
      </c>
      <c r="H21" s="23" t="s">
        <v>55</v>
      </c>
      <c r="I21" s="24" t="s">
        <v>54</v>
      </c>
      <c r="J21" s="38">
        <f>700+O21</f>
        <v>970</v>
      </c>
      <c r="K21" s="43"/>
      <c r="L21" s="43"/>
      <c r="M21" s="44"/>
      <c r="N21" s="44"/>
      <c r="O21" s="47">
        <v>270</v>
      </c>
      <c r="Q21" s="29"/>
    </row>
    <row r="22" spans="1:17" ht="15.75" customHeight="1">
      <c r="A22" s="56"/>
      <c r="B22" s="51"/>
      <c r="C22" s="51"/>
      <c r="D22" s="51"/>
      <c r="E22" s="51"/>
      <c r="F22" s="21" t="s">
        <v>56</v>
      </c>
      <c r="G22" s="22" t="s">
        <v>57</v>
      </c>
      <c r="H22" s="23" t="s">
        <v>55</v>
      </c>
      <c r="I22" s="24" t="s">
        <v>58</v>
      </c>
      <c r="J22" s="38">
        <f>185+O22</f>
        <v>235</v>
      </c>
      <c r="K22" s="43"/>
      <c r="L22" s="43"/>
      <c r="M22" s="44"/>
      <c r="N22" s="44"/>
      <c r="O22" s="47">
        <v>50</v>
      </c>
      <c r="Q22" s="29"/>
    </row>
    <row r="23" spans="1:17" ht="15.75" customHeight="1">
      <c r="A23" s="56"/>
      <c r="B23" s="51"/>
      <c r="C23" s="51"/>
      <c r="D23" s="51"/>
      <c r="E23" s="51"/>
      <c r="F23" s="21" t="s">
        <v>59</v>
      </c>
      <c r="G23" s="22" t="s">
        <v>60</v>
      </c>
      <c r="H23" s="23" t="s">
        <v>62</v>
      </c>
      <c r="I23" s="24" t="s">
        <v>61</v>
      </c>
      <c r="J23" s="38">
        <v>185</v>
      </c>
      <c r="K23" s="43"/>
      <c r="L23" s="43"/>
      <c r="M23" s="44"/>
      <c r="N23" s="44"/>
      <c r="O23" s="47"/>
      <c r="Q23" s="29"/>
    </row>
    <row r="24" spans="1:17" ht="15.75" customHeight="1">
      <c r="A24" s="56"/>
      <c r="B24" s="51"/>
      <c r="C24" s="51"/>
      <c r="D24" s="51"/>
      <c r="E24" s="51"/>
      <c r="F24" s="21" t="s">
        <v>63</v>
      </c>
      <c r="G24" s="22" t="s">
        <v>64</v>
      </c>
      <c r="H24" s="23" t="s">
        <v>8</v>
      </c>
      <c r="I24" s="24" t="s">
        <v>65</v>
      </c>
      <c r="J24" s="38">
        <f>805+O24</f>
        <v>935</v>
      </c>
      <c r="K24" s="43"/>
      <c r="L24" s="43"/>
      <c r="M24" s="44">
        <v>-300</v>
      </c>
      <c r="N24" s="44"/>
      <c r="O24" s="47">
        <v>130</v>
      </c>
      <c r="Q24" s="29"/>
    </row>
    <row r="25" spans="1:17" ht="31.5">
      <c r="A25" s="56"/>
      <c r="B25" s="51"/>
      <c r="C25" s="51"/>
      <c r="D25" s="51"/>
      <c r="E25" s="51"/>
      <c r="F25" s="21" t="s">
        <v>66</v>
      </c>
      <c r="G25" s="22" t="s">
        <v>67</v>
      </c>
      <c r="H25" s="23" t="s">
        <v>6</v>
      </c>
      <c r="I25" s="24" t="s">
        <v>68</v>
      </c>
      <c r="J25" s="38">
        <v>1200</v>
      </c>
      <c r="K25" s="43"/>
      <c r="L25" s="43"/>
      <c r="M25" s="44"/>
      <c r="N25" s="44"/>
      <c r="O25" s="44"/>
      <c r="Q25" s="29"/>
    </row>
    <row r="26" spans="1:17" ht="15.75" customHeight="1">
      <c r="A26" s="56"/>
      <c r="B26" s="51"/>
      <c r="C26" s="51"/>
      <c r="D26" s="51"/>
      <c r="E26" s="51"/>
      <c r="F26" s="21" t="s">
        <v>69</v>
      </c>
      <c r="G26" s="22" t="s">
        <v>70</v>
      </c>
      <c r="H26" s="23" t="s">
        <v>8</v>
      </c>
      <c r="I26" s="24" t="s">
        <v>71</v>
      </c>
      <c r="J26" s="38">
        <v>100</v>
      </c>
      <c r="K26" s="43"/>
      <c r="L26" s="43"/>
      <c r="M26" s="44"/>
      <c r="N26" s="44"/>
      <c r="O26" s="44"/>
      <c r="Q26" s="29"/>
    </row>
    <row r="27" spans="1:17" ht="15.75" customHeight="1">
      <c r="A27" s="56"/>
      <c r="B27" s="51"/>
      <c r="C27" s="51"/>
      <c r="D27" s="51"/>
      <c r="E27" s="51"/>
      <c r="F27" s="21" t="s">
        <v>72</v>
      </c>
      <c r="G27" s="22" t="s">
        <v>73</v>
      </c>
      <c r="H27" s="23" t="s">
        <v>8</v>
      </c>
      <c r="I27" s="24" t="s">
        <v>74</v>
      </c>
      <c r="J27" s="38">
        <v>50</v>
      </c>
      <c r="K27" s="43"/>
      <c r="L27" s="43"/>
      <c r="M27" s="44"/>
      <c r="N27" s="44"/>
      <c r="O27" s="44"/>
      <c r="Q27" s="29"/>
    </row>
    <row r="28" spans="1:17" ht="15.75" customHeight="1">
      <c r="A28" s="56"/>
      <c r="B28" s="51"/>
      <c r="C28" s="51"/>
      <c r="D28" s="51"/>
      <c r="E28" s="51"/>
      <c r="F28" s="21" t="s">
        <v>75</v>
      </c>
      <c r="G28" s="22" t="s">
        <v>76</v>
      </c>
      <c r="H28" s="23" t="s">
        <v>8</v>
      </c>
      <c r="I28" s="24" t="s">
        <v>77</v>
      </c>
      <c r="J28" s="38">
        <f>2937+M28+O28</f>
        <v>4167</v>
      </c>
      <c r="K28" s="43">
        <v>200</v>
      </c>
      <c r="L28" s="43">
        <v>-330</v>
      </c>
      <c r="M28" s="44">
        <v>300</v>
      </c>
      <c r="N28" s="44"/>
      <c r="O28" s="47">
        <f>500+100+35+40+5+100+50+100</f>
        <v>930</v>
      </c>
      <c r="Q28" s="29"/>
    </row>
    <row r="29" spans="1:17" ht="15.75" customHeight="1">
      <c r="A29" s="56"/>
      <c r="B29" s="51"/>
      <c r="C29" s="51"/>
      <c r="D29" s="51"/>
      <c r="E29" s="51"/>
      <c r="F29" s="21" t="s">
        <v>78</v>
      </c>
      <c r="G29" s="22" t="s">
        <v>79</v>
      </c>
      <c r="H29" s="23" t="s">
        <v>8</v>
      </c>
      <c r="I29" s="24" t="s">
        <v>80</v>
      </c>
      <c r="J29" s="38" t="str">
        <f>O29</f>
        <v>500</v>
      </c>
      <c r="K29" s="43"/>
      <c r="L29" s="43"/>
      <c r="M29" s="44">
        <v>300</v>
      </c>
      <c r="N29" s="44"/>
      <c r="O29" s="44" t="s">
        <v>183</v>
      </c>
      <c r="Q29" s="29"/>
    </row>
    <row r="30" spans="1:17" ht="15.75">
      <c r="A30" s="56"/>
      <c r="B30" s="51"/>
      <c r="C30" s="51"/>
      <c r="D30" s="51"/>
      <c r="E30" s="51"/>
      <c r="F30" s="21" t="s">
        <v>81</v>
      </c>
      <c r="G30" s="22" t="s">
        <v>82</v>
      </c>
      <c r="H30" s="23" t="s">
        <v>6</v>
      </c>
      <c r="I30" s="24" t="s">
        <v>83</v>
      </c>
      <c r="J30" s="38">
        <f>100</f>
        <v>100</v>
      </c>
      <c r="K30" s="43"/>
      <c r="L30" s="43"/>
      <c r="M30" s="44"/>
      <c r="N30" s="44"/>
      <c r="O30" s="44"/>
      <c r="Q30" s="29"/>
    </row>
    <row r="31" spans="1:17" ht="18" customHeight="1">
      <c r="A31" s="56"/>
      <c r="B31" s="51"/>
      <c r="C31" s="51"/>
      <c r="D31" s="51"/>
      <c r="E31" s="51"/>
      <c r="F31" s="21" t="s">
        <v>84</v>
      </c>
      <c r="G31" s="22" t="s">
        <v>85</v>
      </c>
      <c r="H31" s="23" t="s">
        <v>6</v>
      </c>
      <c r="I31" s="24" t="s">
        <v>86</v>
      </c>
      <c r="J31" s="38">
        <f>4082.34+O31</f>
        <v>4161.2893</v>
      </c>
      <c r="K31" s="43"/>
      <c r="L31" s="43"/>
      <c r="M31" s="44">
        <v>-217.66</v>
      </c>
      <c r="N31" s="44"/>
      <c r="O31" s="47">
        <f>113.237-34.2877</f>
        <v>78.9493</v>
      </c>
      <c r="Q31" s="29"/>
    </row>
    <row r="32" spans="1:17" ht="52.5" customHeight="1">
      <c r="A32" s="56"/>
      <c r="B32" s="51"/>
      <c r="C32" s="51"/>
      <c r="D32" s="51"/>
      <c r="E32" s="51"/>
      <c r="F32" s="21" t="s">
        <v>87</v>
      </c>
      <c r="G32" s="22" t="s">
        <v>194</v>
      </c>
      <c r="H32" s="23" t="s">
        <v>6</v>
      </c>
      <c r="I32" s="24" t="s">
        <v>181</v>
      </c>
      <c r="J32" s="38">
        <f>949.5+O32</f>
        <v>1749.5</v>
      </c>
      <c r="K32" s="43"/>
      <c r="L32" s="43"/>
      <c r="M32" s="44">
        <v>949.5</v>
      </c>
      <c r="N32" s="44"/>
      <c r="O32" s="47">
        <v>800</v>
      </c>
      <c r="Q32" s="29"/>
    </row>
    <row r="33" spans="1:14" ht="34.5" customHeight="1">
      <c r="A33" s="56"/>
      <c r="B33" s="51"/>
      <c r="C33" s="51"/>
      <c r="D33" s="51"/>
      <c r="E33" s="51"/>
      <c r="F33" s="16">
        <v>4</v>
      </c>
      <c r="G33" s="17" t="s">
        <v>88</v>
      </c>
      <c r="H33" s="18"/>
      <c r="I33" s="19" t="s">
        <v>89</v>
      </c>
      <c r="J33" s="20">
        <f>J34+J35+J36+J37+J38+J39+J40+J41+J42</f>
        <v>13866.277699999999</v>
      </c>
      <c r="K33" s="43"/>
      <c r="L33" s="43"/>
      <c r="M33" s="44"/>
      <c r="N33" s="44"/>
    </row>
    <row r="34" spans="1:14" ht="15" customHeight="1">
      <c r="A34" s="56"/>
      <c r="B34" s="51"/>
      <c r="C34" s="51"/>
      <c r="D34" s="51"/>
      <c r="E34" s="51"/>
      <c r="F34" s="21" t="s">
        <v>90</v>
      </c>
      <c r="G34" s="22" t="s">
        <v>91</v>
      </c>
      <c r="H34" s="23" t="s">
        <v>4</v>
      </c>
      <c r="I34" s="24" t="s">
        <v>92</v>
      </c>
      <c r="J34" s="35">
        <v>8852.96</v>
      </c>
      <c r="K34" s="43"/>
      <c r="L34" s="43"/>
      <c r="M34" s="44"/>
      <c r="N34" s="44"/>
    </row>
    <row r="35" spans="1:15" ht="19.5" customHeight="1">
      <c r="A35" s="56"/>
      <c r="B35" s="51"/>
      <c r="C35" s="51"/>
      <c r="D35" s="51"/>
      <c r="E35" s="51"/>
      <c r="F35" s="21" t="s">
        <v>93</v>
      </c>
      <c r="G35" s="22" t="s">
        <v>94</v>
      </c>
      <c r="H35" s="23" t="s">
        <v>4</v>
      </c>
      <c r="I35" s="24" t="s">
        <v>92</v>
      </c>
      <c r="J35" s="35">
        <v>19.89</v>
      </c>
      <c r="K35" s="43"/>
      <c r="L35" s="43"/>
      <c r="M35" s="44"/>
      <c r="N35" s="44"/>
      <c r="O35" s="44"/>
    </row>
    <row r="36" spans="1:15" ht="18.75" customHeight="1">
      <c r="A36" s="56"/>
      <c r="B36" s="51"/>
      <c r="C36" s="51"/>
      <c r="D36" s="51"/>
      <c r="E36" s="51"/>
      <c r="F36" s="21" t="s">
        <v>95</v>
      </c>
      <c r="G36" s="22" t="s">
        <v>96</v>
      </c>
      <c r="H36" s="23" t="s">
        <v>4</v>
      </c>
      <c r="I36" s="24" t="s">
        <v>97</v>
      </c>
      <c r="J36" s="35">
        <v>647.65</v>
      </c>
      <c r="K36" s="43"/>
      <c r="L36" s="43"/>
      <c r="M36" s="44"/>
      <c r="N36" s="44"/>
      <c r="O36" s="44"/>
    </row>
    <row r="37" spans="1:15" ht="18.75" customHeight="1">
      <c r="A37" s="56"/>
      <c r="B37" s="51"/>
      <c r="C37" s="51"/>
      <c r="D37" s="51"/>
      <c r="E37" s="51"/>
      <c r="F37" s="21" t="s">
        <v>98</v>
      </c>
      <c r="G37" s="22" t="s">
        <v>99</v>
      </c>
      <c r="H37" s="23" t="s">
        <v>4</v>
      </c>
      <c r="I37" s="24" t="s">
        <v>97</v>
      </c>
      <c r="J37" s="35">
        <v>75.89</v>
      </c>
      <c r="K37" s="43"/>
      <c r="L37" s="43"/>
      <c r="M37" s="44"/>
      <c r="N37" s="44"/>
      <c r="O37" s="44"/>
    </row>
    <row r="38" spans="1:15" ht="15.75">
      <c r="A38" s="56"/>
      <c r="B38" s="51"/>
      <c r="C38" s="51"/>
      <c r="D38" s="51"/>
      <c r="E38" s="51"/>
      <c r="F38" s="21" t="s">
        <v>100</v>
      </c>
      <c r="G38" s="22" t="s">
        <v>101</v>
      </c>
      <c r="H38" s="23" t="s">
        <v>4</v>
      </c>
      <c r="I38" s="24" t="s">
        <v>102</v>
      </c>
      <c r="J38" s="35">
        <f>220+O38</f>
        <v>235</v>
      </c>
      <c r="K38" s="43"/>
      <c r="L38" s="43">
        <v>100</v>
      </c>
      <c r="M38" s="44"/>
      <c r="N38" s="44"/>
      <c r="O38" s="44">
        <v>15</v>
      </c>
    </row>
    <row r="39" spans="1:15" ht="15.75">
      <c r="A39" s="56"/>
      <c r="B39" s="51"/>
      <c r="C39" s="51"/>
      <c r="D39" s="51"/>
      <c r="E39" s="51"/>
      <c r="F39" s="21" t="s">
        <v>103</v>
      </c>
      <c r="G39" s="22" t="s">
        <v>187</v>
      </c>
      <c r="H39" s="23" t="s">
        <v>4</v>
      </c>
      <c r="I39" s="24" t="s">
        <v>130</v>
      </c>
      <c r="J39" s="38">
        <f>2865</f>
        <v>2865</v>
      </c>
      <c r="K39" s="43">
        <v>-2090</v>
      </c>
      <c r="L39" s="43">
        <v>775</v>
      </c>
      <c r="M39" s="44">
        <v>2090</v>
      </c>
      <c r="N39" s="44"/>
      <c r="O39" s="44"/>
    </row>
    <row r="40" spans="1:15" ht="15.75">
      <c r="A40" s="56"/>
      <c r="B40" s="51"/>
      <c r="C40" s="51"/>
      <c r="D40" s="51"/>
      <c r="E40" s="51"/>
      <c r="F40" s="21" t="s">
        <v>105</v>
      </c>
      <c r="G40" s="22" t="s">
        <v>188</v>
      </c>
      <c r="H40" s="23" t="s">
        <v>4</v>
      </c>
      <c r="I40" s="24" t="s">
        <v>104</v>
      </c>
      <c r="J40" s="35">
        <f>150+O40</f>
        <v>184.2877</v>
      </c>
      <c r="K40" s="43"/>
      <c r="L40" s="43">
        <v>40</v>
      </c>
      <c r="M40" s="44"/>
      <c r="N40" s="44"/>
      <c r="O40" s="44">
        <v>34.2877</v>
      </c>
    </row>
    <row r="41" spans="1:15" ht="15.75">
      <c r="A41" s="56"/>
      <c r="B41" s="51"/>
      <c r="C41" s="51"/>
      <c r="D41" s="51"/>
      <c r="E41" s="51"/>
      <c r="F41" s="33" t="s">
        <v>185</v>
      </c>
      <c r="G41" s="4" t="s">
        <v>190</v>
      </c>
      <c r="H41" s="9" t="s">
        <v>4</v>
      </c>
      <c r="I41" s="5" t="s">
        <v>189</v>
      </c>
      <c r="J41" s="38">
        <f>O41</f>
        <v>908.91</v>
      </c>
      <c r="K41" s="43"/>
      <c r="L41" s="43"/>
      <c r="M41" s="44"/>
      <c r="N41" s="44"/>
      <c r="O41" s="44">
        <v>908.91</v>
      </c>
    </row>
    <row r="42" spans="1:15" ht="15.75">
      <c r="A42" s="56"/>
      <c r="B42" s="51"/>
      <c r="C42" s="51"/>
      <c r="D42" s="51"/>
      <c r="E42" s="51"/>
      <c r="F42" s="34" t="s">
        <v>186</v>
      </c>
      <c r="G42" s="4" t="s">
        <v>191</v>
      </c>
      <c r="H42" s="9" t="s">
        <v>4</v>
      </c>
      <c r="I42" s="5" t="s">
        <v>189</v>
      </c>
      <c r="J42" s="38">
        <f>O42</f>
        <v>76.69</v>
      </c>
      <c r="K42" s="43"/>
      <c r="L42" s="43"/>
      <c r="M42" s="44"/>
      <c r="N42" s="44"/>
      <c r="O42" s="44">
        <v>76.69</v>
      </c>
    </row>
    <row r="43" spans="1:15" ht="34.5" customHeight="1">
      <c r="A43" s="56"/>
      <c r="B43" s="51"/>
      <c r="C43" s="51"/>
      <c r="D43" s="51"/>
      <c r="E43" s="51"/>
      <c r="F43" s="16">
        <v>5</v>
      </c>
      <c r="G43" s="17" t="s">
        <v>106</v>
      </c>
      <c r="H43" s="18"/>
      <c r="I43" s="19" t="s">
        <v>107</v>
      </c>
      <c r="J43" s="36">
        <f>SUM(J44:J50)</f>
        <v>3649.4252699999997</v>
      </c>
      <c r="K43" s="43"/>
      <c r="L43" s="43"/>
      <c r="M43" s="44"/>
      <c r="N43" s="44"/>
      <c r="O43" s="44"/>
    </row>
    <row r="44" spans="1:15" ht="31.5">
      <c r="A44" s="56"/>
      <c r="B44" s="51"/>
      <c r="C44" s="51"/>
      <c r="D44" s="51"/>
      <c r="E44" s="51"/>
      <c r="F44" s="21" t="s">
        <v>108</v>
      </c>
      <c r="G44" s="22" t="s">
        <v>109</v>
      </c>
      <c r="H44" s="23" t="s">
        <v>5</v>
      </c>
      <c r="I44" s="24" t="s">
        <v>110</v>
      </c>
      <c r="J44" s="35">
        <v>855</v>
      </c>
      <c r="K44" s="43"/>
      <c r="L44" s="43"/>
      <c r="M44" s="44"/>
      <c r="N44" s="44"/>
      <c r="O44" s="44"/>
    </row>
    <row r="45" spans="1:15" ht="31.5">
      <c r="A45" s="56"/>
      <c r="B45" s="51"/>
      <c r="C45" s="51"/>
      <c r="D45" s="51"/>
      <c r="E45" s="51"/>
      <c r="F45" s="21"/>
      <c r="G45" s="22" t="s">
        <v>124</v>
      </c>
      <c r="H45" s="23" t="s">
        <v>125</v>
      </c>
      <c r="I45" s="24" t="s">
        <v>110</v>
      </c>
      <c r="J45" s="38">
        <v>429</v>
      </c>
      <c r="K45" s="43">
        <v>429</v>
      </c>
      <c r="L45" s="43"/>
      <c r="M45" s="44"/>
      <c r="N45" s="44"/>
      <c r="O45" s="44"/>
    </row>
    <row r="46" spans="1:15" ht="15.75">
      <c r="A46" s="56"/>
      <c r="B46" s="51"/>
      <c r="C46" s="51"/>
      <c r="D46" s="51"/>
      <c r="E46" s="51"/>
      <c r="F46" s="21" t="s">
        <v>111</v>
      </c>
      <c r="G46" s="22" t="s">
        <v>112</v>
      </c>
      <c r="H46" s="23" t="s">
        <v>3</v>
      </c>
      <c r="I46" s="24" t="s">
        <v>113</v>
      </c>
      <c r="J46" s="35">
        <v>70</v>
      </c>
      <c r="K46" s="43"/>
      <c r="L46" s="43">
        <v>20</v>
      </c>
      <c r="M46" s="44"/>
      <c r="N46" s="44"/>
      <c r="O46" s="44"/>
    </row>
    <row r="47" spans="1:15" ht="15.75">
      <c r="A47" s="56"/>
      <c r="B47" s="51"/>
      <c r="C47" s="51"/>
      <c r="D47" s="51"/>
      <c r="E47" s="51"/>
      <c r="F47" s="21" t="s">
        <v>114</v>
      </c>
      <c r="G47" s="22" t="s">
        <v>115</v>
      </c>
      <c r="H47" s="23" t="s">
        <v>5</v>
      </c>
      <c r="I47" s="24" t="s">
        <v>116</v>
      </c>
      <c r="J47" s="35">
        <v>130</v>
      </c>
      <c r="K47" s="43"/>
      <c r="L47" s="43"/>
      <c r="M47" s="44"/>
      <c r="N47" s="44"/>
      <c r="O47" s="44"/>
    </row>
    <row r="48" spans="1:15" ht="15.75">
      <c r="A48" s="56"/>
      <c r="B48" s="51"/>
      <c r="C48" s="51"/>
      <c r="D48" s="51"/>
      <c r="E48" s="51"/>
      <c r="F48" s="21" t="s">
        <v>117</v>
      </c>
      <c r="G48" s="22" t="s">
        <v>118</v>
      </c>
      <c r="H48" s="23" t="s">
        <v>3</v>
      </c>
      <c r="I48" s="24" t="s">
        <v>119</v>
      </c>
      <c r="J48" s="35">
        <v>220</v>
      </c>
      <c r="K48" s="43"/>
      <c r="L48" s="43">
        <v>120</v>
      </c>
      <c r="M48" s="44"/>
      <c r="N48" s="44"/>
      <c r="O48" s="44"/>
    </row>
    <row r="49" spans="1:15" ht="18.75" customHeight="1">
      <c r="A49" s="56"/>
      <c r="B49" s="51"/>
      <c r="C49" s="51"/>
      <c r="D49" s="51"/>
      <c r="E49" s="51"/>
      <c r="F49" s="21" t="s">
        <v>120</v>
      </c>
      <c r="G49" s="22" t="s">
        <v>121</v>
      </c>
      <c r="H49" s="23" t="s">
        <v>3</v>
      </c>
      <c r="I49" s="24" t="s">
        <v>122</v>
      </c>
      <c r="J49" s="35">
        <f>45.658+M49+O49</f>
        <v>45.425270000000005</v>
      </c>
      <c r="K49" s="43"/>
      <c r="L49" s="43"/>
      <c r="M49" s="42" t="s">
        <v>184</v>
      </c>
      <c r="N49" s="44"/>
      <c r="O49" s="44" t="s">
        <v>193</v>
      </c>
    </row>
    <row r="50" spans="1:14" ht="18.75" customHeight="1">
      <c r="A50" s="57"/>
      <c r="B50" s="52"/>
      <c r="C50" s="52"/>
      <c r="D50" s="52"/>
      <c r="E50" s="52"/>
      <c r="F50" s="21" t="s">
        <v>182</v>
      </c>
      <c r="G50" s="22" t="s">
        <v>176</v>
      </c>
      <c r="H50" s="23" t="s">
        <v>5</v>
      </c>
      <c r="I50" s="24" t="s">
        <v>177</v>
      </c>
      <c r="J50" s="35">
        <v>1900</v>
      </c>
      <c r="K50" s="43"/>
      <c r="L50" s="43"/>
      <c r="M50" s="44">
        <v>1900</v>
      </c>
      <c r="N50" s="44"/>
    </row>
    <row r="51" spans="1:14" ht="126">
      <c r="A51" s="14" t="s">
        <v>140</v>
      </c>
      <c r="B51" s="30" t="s">
        <v>159</v>
      </c>
      <c r="C51" s="32" t="s">
        <v>156</v>
      </c>
      <c r="D51" s="31" t="s">
        <v>162</v>
      </c>
      <c r="E51" s="13" t="s">
        <v>164</v>
      </c>
      <c r="F51" s="16">
        <v>6</v>
      </c>
      <c r="G51" s="17" t="s">
        <v>32</v>
      </c>
      <c r="H51" s="18" t="s">
        <v>30</v>
      </c>
      <c r="I51" s="19" t="s">
        <v>157</v>
      </c>
      <c r="J51" s="37">
        <v>10</v>
      </c>
      <c r="K51" s="43">
        <v>10</v>
      </c>
      <c r="L51" s="43"/>
      <c r="M51" s="44"/>
      <c r="N51" s="44"/>
    </row>
    <row r="52" spans="1:14" ht="133.5" customHeight="1">
      <c r="A52" s="14" t="s">
        <v>141</v>
      </c>
      <c r="B52" s="13" t="s">
        <v>153</v>
      </c>
      <c r="C52" s="28" t="s">
        <v>152</v>
      </c>
      <c r="D52" s="13" t="s">
        <v>144</v>
      </c>
      <c r="E52" s="13" t="s">
        <v>150</v>
      </c>
      <c r="F52" s="16">
        <v>7</v>
      </c>
      <c r="G52" s="17" t="s">
        <v>148</v>
      </c>
      <c r="H52" s="18" t="s">
        <v>170</v>
      </c>
      <c r="I52" s="19" t="s">
        <v>149</v>
      </c>
      <c r="J52" s="36">
        <v>576.1</v>
      </c>
      <c r="K52" s="43"/>
      <c r="L52" s="43"/>
      <c r="M52" s="44"/>
      <c r="N52" s="44"/>
    </row>
    <row r="53" spans="1:14" ht="190.5" customHeight="1">
      <c r="A53" s="14" t="s">
        <v>154</v>
      </c>
      <c r="B53" s="13" t="s">
        <v>160</v>
      </c>
      <c r="C53" s="13" t="s">
        <v>161</v>
      </c>
      <c r="D53" s="13" t="s">
        <v>162</v>
      </c>
      <c r="E53" s="13" t="s">
        <v>163</v>
      </c>
      <c r="F53" s="16">
        <v>8</v>
      </c>
      <c r="G53" s="17" t="s">
        <v>127</v>
      </c>
      <c r="H53" s="18" t="s">
        <v>128</v>
      </c>
      <c r="I53" s="19" t="s">
        <v>158</v>
      </c>
      <c r="J53" s="37">
        <v>10</v>
      </c>
      <c r="K53" s="45">
        <v>10</v>
      </c>
      <c r="L53" s="43"/>
      <c r="M53" s="44"/>
      <c r="N53" s="44"/>
    </row>
    <row r="54" spans="1:14" ht="94.5">
      <c r="A54" s="14" t="s">
        <v>155</v>
      </c>
      <c r="B54" s="13" t="s">
        <v>142</v>
      </c>
      <c r="C54" s="13" t="s">
        <v>143</v>
      </c>
      <c r="D54" s="13" t="s">
        <v>144</v>
      </c>
      <c r="E54" s="13" t="s">
        <v>145</v>
      </c>
      <c r="F54" s="16">
        <v>9</v>
      </c>
      <c r="G54" s="17" t="s">
        <v>146</v>
      </c>
      <c r="H54" s="18" t="s">
        <v>170</v>
      </c>
      <c r="I54" s="19" t="s">
        <v>147</v>
      </c>
      <c r="J54" s="36">
        <v>53.6</v>
      </c>
      <c r="K54" s="43"/>
      <c r="L54" s="43"/>
      <c r="M54" s="44"/>
      <c r="N54" s="44"/>
    </row>
    <row r="55" spans="1:14" ht="53.25" customHeight="1">
      <c r="A55" s="27"/>
      <c r="B55" s="50" t="s">
        <v>166</v>
      </c>
      <c r="C55" s="50" t="s">
        <v>167</v>
      </c>
      <c r="D55" s="50" t="s">
        <v>168</v>
      </c>
      <c r="E55" s="50" t="s">
        <v>169</v>
      </c>
      <c r="F55" s="62">
        <v>10</v>
      </c>
      <c r="G55" s="17" t="s">
        <v>178</v>
      </c>
      <c r="H55" s="18" t="s">
        <v>8</v>
      </c>
      <c r="I55" s="19" t="s">
        <v>180</v>
      </c>
      <c r="J55" s="36">
        <v>482.34</v>
      </c>
      <c r="K55" s="43"/>
      <c r="L55" s="43"/>
      <c r="M55" s="44">
        <v>482.34</v>
      </c>
      <c r="N55" s="44"/>
    </row>
    <row r="56" spans="1:16" ht="63" customHeight="1">
      <c r="A56" s="14" t="s">
        <v>165</v>
      </c>
      <c r="B56" s="52"/>
      <c r="C56" s="52"/>
      <c r="D56" s="52"/>
      <c r="E56" s="52"/>
      <c r="F56" s="63"/>
      <c r="G56" s="17" t="s">
        <v>179</v>
      </c>
      <c r="H56" s="18" t="s">
        <v>8</v>
      </c>
      <c r="I56" s="19" t="s">
        <v>171</v>
      </c>
      <c r="J56" s="39">
        <f>M56+O56</f>
        <v>104.42282999999999</v>
      </c>
      <c r="K56" s="43"/>
      <c r="L56" s="43"/>
      <c r="M56" s="44">
        <v>217.66</v>
      </c>
      <c r="N56" s="44"/>
      <c r="O56" s="44">
        <v>-113.23717</v>
      </c>
      <c r="P56" s="44"/>
    </row>
    <row r="57" spans="1:16" ht="28.5" customHeight="1">
      <c r="A57" s="53" t="s">
        <v>123</v>
      </c>
      <c r="B57" s="53"/>
      <c r="C57" s="53"/>
      <c r="D57" s="53"/>
      <c r="E57" s="53"/>
      <c r="F57" s="53"/>
      <c r="G57" s="53"/>
      <c r="H57" s="13"/>
      <c r="I57" s="12"/>
      <c r="J57" s="8">
        <f>J8+J15+J20+J33+J43+J51+J52+J53+J54+J56+J55</f>
        <v>33830.9551</v>
      </c>
      <c r="K57" s="46">
        <f>SUM(K8:K56)</f>
        <v>-1421</v>
      </c>
      <c r="L57" s="48">
        <f>L55+L9+L10+L11+L12+L13+L14+L16+L17+L18+L19+L21+L22+L23+L24+L25+L26+L27+L28+L29+L30+L31+L32+L34+L35+L36+L37+L38+L39+L40+L44+L45+L46+L47+L48+L51+L52+L53+L54+L56</f>
        <v>705</v>
      </c>
      <c r="M57" s="48" t="e">
        <f>M55+M9+M10+M11+M12+M13+M14+M16+M17+M18+M19+M21+M22+M23+M24+M25+M26+M27+M28+M29+M30+M31+M32+M34+M35+M36+M37+M38+M39+M40+M44+M45+M46+M47+M48+M51+M52+M53+M54+M56+M50</f>
        <v>#VALUE!</v>
      </c>
      <c r="N57" s="48">
        <f>N55+N9+N10+N11+N12+N13+N14+N16+N17+N18+N19+N21+N22+N23+N24+N25+N26+N27+N28+N29+N30+N31+N32+N34+N35+N36+N37+N38+N39+N40+N44+N45+N46+N47+N48+N51+N52+N53+N54+N56+N50</f>
        <v>80</v>
      </c>
      <c r="O57" s="48">
        <f>SUM(O8:O56)</f>
        <v>3180.59983</v>
      </c>
      <c r="P57" s="48">
        <f>P55+P9+P10+P11+P12+P13+P14+P16+P17+P18+P19+P21+P22+P23+P24+P25+P26+P27+P28+P29+P30+P31+P32+P34+P35+P36+P37+P38+P39+P40+P44+P45+P46+P47+P48+P51+P52+P53+P54+P56+P50</f>
        <v>0</v>
      </c>
    </row>
    <row r="58" ht="12.75">
      <c r="K58" s="42"/>
    </row>
    <row r="59" ht="12.75">
      <c r="K59" s="42"/>
    </row>
    <row r="60" ht="12.75"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  <row r="77" ht="12.75">
      <c r="K77" s="42"/>
    </row>
    <row r="78" ht="12.75">
      <c r="K78" s="42"/>
    </row>
    <row r="79" ht="12.75">
      <c r="K79" s="42"/>
    </row>
    <row r="80" ht="12.75">
      <c r="K80" s="42"/>
    </row>
    <row r="81" ht="12.75">
      <c r="K81" s="42"/>
    </row>
    <row r="82" ht="12.75">
      <c r="K82" s="42"/>
    </row>
    <row r="83" ht="12.75">
      <c r="K83" s="42"/>
    </row>
    <row r="84" ht="12.75">
      <c r="K84" s="42"/>
    </row>
    <row r="85" ht="12.75">
      <c r="K85" s="42"/>
    </row>
    <row r="86" ht="12.75">
      <c r="K86" s="42"/>
    </row>
    <row r="87" ht="12.75">
      <c r="K87" s="42"/>
    </row>
    <row r="88" ht="12.75">
      <c r="K88" s="42"/>
    </row>
    <row r="89" ht="12.75">
      <c r="K89" s="42"/>
    </row>
    <row r="90" ht="12.75">
      <c r="K90" s="42"/>
    </row>
    <row r="91" ht="12.75">
      <c r="K91" s="42"/>
    </row>
    <row r="92" ht="12.75">
      <c r="K92" s="42"/>
    </row>
    <row r="93" ht="12.75">
      <c r="K93" s="42"/>
    </row>
    <row r="94" ht="12.75">
      <c r="K94" s="42"/>
    </row>
    <row r="95" ht="12.75">
      <c r="K95" s="42"/>
    </row>
    <row r="96" ht="12.75">
      <c r="K96" s="42"/>
    </row>
    <row r="97" ht="12.75">
      <c r="K97" s="42"/>
    </row>
    <row r="98" ht="12.75">
      <c r="K98" s="42"/>
    </row>
    <row r="99" ht="12.75">
      <c r="K99" s="42"/>
    </row>
    <row r="100" ht="12.75">
      <c r="K100" s="42"/>
    </row>
  </sheetData>
  <sheetProtection/>
  <mergeCells count="22">
    <mergeCell ref="H1:J1"/>
    <mergeCell ref="H2:J2"/>
    <mergeCell ref="A3:G3"/>
    <mergeCell ref="H3:J3"/>
    <mergeCell ref="H4:J4"/>
    <mergeCell ref="A5:J5"/>
    <mergeCell ref="A6:J6"/>
    <mergeCell ref="F7:G7"/>
    <mergeCell ref="C55:C56"/>
    <mergeCell ref="D55:D56"/>
    <mergeCell ref="E55:E56"/>
    <mergeCell ref="F55:F56"/>
    <mergeCell ref="B55:B56"/>
    <mergeCell ref="C8:C50"/>
    <mergeCell ref="O7:P7"/>
    <mergeCell ref="D8:D50"/>
    <mergeCell ref="E8:E50"/>
    <mergeCell ref="A57:G57"/>
    <mergeCell ref="K7:L7"/>
    <mergeCell ref="M7:N7"/>
    <mergeCell ref="A8:A50"/>
    <mergeCell ref="B8:B50"/>
  </mergeCells>
  <printOptions/>
  <pageMargins left="0.11811023622047245" right="0.11811023622047245" top="0.1968503937007874" bottom="0.15748031496062992" header="0.31496062992125984" footer="0.31496062992125984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2015-09-21T06:36:17Z</cp:lastPrinted>
  <dcterms:created xsi:type="dcterms:W3CDTF">2007-10-30T20:38:49Z</dcterms:created>
  <dcterms:modified xsi:type="dcterms:W3CDTF">2015-09-21T06:36:19Z</dcterms:modified>
  <cp:category/>
  <cp:version/>
  <cp:contentType/>
  <cp:contentStatus/>
</cp:coreProperties>
</file>