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исполн. за 1 кв 2016" sheetId="1" r:id="rId1"/>
  </sheets>
  <definedNames>
    <definedName name="_xlnm.Print_Area" localSheetId="0">'исполн. за 1 кв 2016'!$A$1:$N$67</definedName>
  </definedNames>
  <calcPr fullCalcOnLoad="1"/>
</workbook>
</file>

<file path=xl/sharedStrings.xml><?xml version="1.0" encoding="utf-8"?>
<sst xmlns="http://schemas.openxmlformats.org/spreadsheetml/2006/main" count="315" uniqueCount="252">
  <si>
    <t>№ п/п</t>
  </si>
  <si>
    <t>1</t>
  </si>
  <si>
    <t>1.1.</t>
  </si>
  <si>
    <t>Мероприятия в области информационно-коммуникационных технологий и связи</t>
  </si>
  <si>
    <t>1.2.</t>
  </si>
  <si>
    <t>Мероприятия в области строительства,архитектуры и градостроительства</t>
  </si>
  <si>
    <t>1.3.</t>
  </si>
  <si>
    <t>Мероприятия по землеустройству и землепользованию</t>
  </si>
  <si>
    <t>1.4.</t>
  </si>
  <si>
    <t>Реализация мероприятий, направленных на снижение напряженности на рынке труда</t>
  </si>
  <si>
    <t>1.5.</t>
  </si>
  <si>
    <t>Мероприятия по развитию и поддержке предпринимательства</t>
  </si>
  <si>
    <t>2.1.</t>
  </si>
  <si>
    <t xml:space="preserve">Проведение мероприятий по гражданской обороне </t>
  </si>
  <si>
    <t>2.2.</t>
  </si>
  <si>
    <t>Предупреждение и ликвидация последствий чрезвычайных ситуаций и стихийных бедствий природного и техногенного характера</t>
  </si>
  <si>
    <t>2.3.</t>
  </si>
  <si>
    <t>Мероприятия по обеспечению первичных мер пожарной безопасности</t>
  </si>
  <si>
    <t>2.4.</t>
  </si>
  <si>
    <t xml:space="preserve">Профилактика терроризма и экстремизма </t>
  </si>
  <si>
    <t>3.1.</t>
  </si>
  <si>
    <t>Содержание муниципального жилищного фонда, в том числе капитальный ремонт муниципального жилищного фонда</t>
  </si>
  <si>
    <t>3.2.</t>
  </si>
  <si>
    <t xml:space="preserve">Мероприятия в области жилищного хозяйства  </t>
  </si>
  <si>
    <t>3.3.</t>
  </si>
  <si>
    <t xml:space="preserve">Мероприятия в области коммунального хозяйства </t>
  </si>
  <si>
    <t>3.4.</t>
  </si>
  <si>
    <t xml:space="preserve">Проведение мероприятий по организации уличного освещения </t>
  </si>
  <si>
    <t>3.5.</t>
  </si>
  <si>
    <t>Строительство и  содержание автомобильных дорог и инженерных сооружений на них в границах муниципального образования</t>
  </si>
  <si>
    <t>3.6.</t>
  </si>
  <si>
    <t>Проведение мероприятий по озеленению территории поселения</t>
  </si>
  <si>
    <t>3.7.</t>
  </si>
  <si>
    <t xml:space="preserve">Мероприятия по организации и содержанию мест захоронений </t>
  </si>
  <si>
    <t>3.8.</t>
  </si>
  <si>
    <t>Прочие мероприятия по благоустройству территории поселения</t>
  </si>
  <si>
    <t>3.9.</t>
  </si>
  <si>
    <t xml:space="preserve">Мероприятия по энергосбережению и повышению энергетической эффективности муниципальных объектов </t>
  </si>
  <si>
    <t>3.10.</t>
  </si>
  <si>
    <t>3.11.</t>
  </si>
  <si>
    <t>Реализация проектов местных инициатив</t>
  </si>
  <si>
    <t>4.3.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</si>
  <si>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</si>
  <si>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</si>
  <si>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5.1.</t>
  </si>
  <si>
    <t>5.2.</t>
  </si>
  <si>
    <t>Проведение мероприятий для детей и молодежи</t>
  </si>
  <si>
    <t>5.3.</t>
  </si>
  <si>
    <t>Проведение мероприятий в области спорта и физической культуры</t>
  </si>
  <si>
    <t>5.4.</t>
  </si>
  <si>
    <t>Организация временных оплачиваемых рабочих мест для несовершеннолетних граждан</t>
  </si>
  <si>
    <t>5.5.</t>
  </si>
  <si>
    <t>Комплексные меры по профилактике безнадзорности и правонарушений несовершеннолетних</t>
  </si>
  <si>
    <t>КЦСР</t>
  </si>
  <si>
    <t>71.1</t>
  </si>
  <si>
    <t>71.1.1516</t>
  </si>
  <si>
    <t>71.1.1517</t>
  </si>
  <si>
    <t>71.1.1518</t>
  </si>
  <si>
    <t>71.2</t>
  </si>
  <si>
    <t>71.2.1509</t>
  </si>
  <si>
    <t>71.2.1510</t>
  </si>
  <si>
    <t>71.2.1512</t>
  </si>
  <si>
    <t>71.2.1569</t>
  </si>
  <si>
    <t>71.3</t>
  </si>
  <si>
    <t>71.3.1520</t>
  </si>
  <si>
    <t>71.3.1521</t>
  </si>
  <si>
    <t>71.3.1522</t>
  </si>
  <si>
    <t>71.3.1538</t>
  </si>
  <si>
    <t>71.3.1539</t>
  </si>
  <si>
    <t>71.3.1540</t>
  </si>
  <si>
    <t>71.3.1541</t>
  </si>
  <si>
    <t>71.3.1542</t>
  </si>
  <si>
    <t>71.3.1553</t>
  </si>
  <si>
    <t>71.3.1560</t>
  </si>
  <si>
    <t>71.3.1567</t>
  </si>
  <si>
    <t>71.4</t>
  </si>
  <si>
    <t>71.4.1250</t>
  </si>
  <si>
    <t>71.4.1260</t>
  </si>
  <si>
    <t>71.4.1563</t>
  </si>
  <si>
    <t>71.4.1564</t>
  </si>
  <si>
    <t>71.5</t>
  </si>
  <si>
    <t>71.5.1280</t>
  </si>
  <si>
    <t>71.5.1523</t>
  </si>
  <si>
    <t>71.5.1534</t>
  </si>
  <si>
    <t>71.5.1566</t>
  </si>
  <si>
    <t>71.5.1568</t>
  </si>
  <si>
    <t>3.12.</t>
  </si>
  <si>
    <t>Проведение мероприятий по обеспечению безопасности дорожного движения</t>
  </si>
  <si>
    <t>71.3.1554</t>
  </si>
  <si>
    <t>0410</t>
  </si>
  <si>
    <t>0412</t>
  </si>
  <si>
    <t>0309</t>
  </si>
  <si>
    <t>0310</t>
  </si>
  <si>
    <t>0314</t>
  </si>
  <si>
    <t>0501</t>
  </si>
  <si>
    <t>0502</t>
  </si>
  <si>
    <t>0503</t>
  </si>
  <si>
    <t>0409</t>
  </si>
  <si>
    <t>0801</t>
  </si>
  <si>
    <t>1102</t>
  </si>
  <si>
    <t>0707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</si>
  <si>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</si>
  <si>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</si>
  <si>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</si>
  <si>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0401</t>
  </si>
  <si>
    <t>4.4.1.</t>
  </si>
  <si>
    <t>4.4.2.</t>
  </si>
  <si>
    <t>4.1.1.</t>
  </si>
  <si>
    <t>4.1.2.</t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</si>
  <si>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</si>
  <si>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</si>
  <si>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4.2.1.</t>
  </si>
  <si>
    <t>4.2.2.</t>
  </si>
  <si>
    <t>Приложение 8</t>
  </si>
  <si>
    <t>Социально-экономическое развитие муниципального образования Войсковицкое сельское поселение Гатчинского муниципального района Ленинградской области</t>
  </si>
  <si>
    <t>1.6.</t>
  </si>
  <si>
    <t xml:space="preserve">Содействие созданию условий для развития сельского хозяйства </t>
  </si>
  <si>
    <t>0405</t>
  </si>
  <si>
    <t>71.3.7014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</si>
  <si>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</si>
  <si>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</si>
  <si>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71.4.7036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</si>
  <si>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</si>
  <si>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r>
      <rPr>
        <b/>
        <sz val="12"/>
        <rFont val="Times New Roman"/>
        <family val="1"/>
      </rPr>
      <t xml:space="preserve">Иные цели: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</si>
  <si>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1101</t>
  </si>
  <si>
    <t>5.6.</t>
  </si>
  <si>
    <t>Строительство и реконструкция спортивных сооружений</t>
  </si>
  <si>
    <t>2</t>
  </si>
  <si>
    <t xml:space="preserve">ВЦП "Развитие и поддержка малого предпринимательства 
на территории  Войсковицкого сельского поселения 
на 2015 -2016 годы"
</t>
  </si>
  <si>
    <t>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</t>
  </si>
  <si>
    <t>25.03.2015</t>
  </si>
  <si>
    <t>51</t>
  </si>
  <si>
    <t>62.9.9504</t>
  </si>
  <si>
    <t>3</t>
  </si>
  <si>
    <t>Противодействие коррупции в администрации сельского поселения</t>
  </si>
  <si>
    <t>62.9.9518</t>
  </si>
  <si>
    <t>4</t>
  </si>
  <si>
    <t xml:space="preserve">ВЦП "Содействие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на 2015-2016 годы"
</t>
  </si>
  <si>
    <t xml:space="preserve">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</si>
  <si>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52</t>
  </si>
  <si>
    <t>62.9.9535</t>
  </si>
  <si>
    <t>5</t>
  </si>
  <si>
    <t>Развитие муниципальной службы</t>
  </si>
  <si>
    <t>62.9.9548</t>
  </si>
  <si>
    <t>6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</si>
  <si>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Средства Областного бюджета</t>
  </si>
  <si>
    <t>62.9.7088</t>
  </si>
  <si>
    <t>62.9.9558</t>
  </si>
  <si>
    <t>Наименование программы</t>
  </si>
  <si>
    <t>Наименование постановления</t>
  </si>
  <si>
    <t>Дата</t>
  </si>
  <si>
    <t>Номер</t>
  </si>
  <si>
    <t>Перечень мероприятий</t>
  </si>
  <si>
    <t>КФСР</t>
  </si>
  <si>
    <t xml:space="preserve">Распределение бюджетных ассигнований на реализацию муниципальных программ в  МО Войсковицкое сельское поселение на 2016 год </t>
  </si>
  <si>
    <t>Подпрограмма «Стимулирование экономичесой активности на территории МО Войсковицкое сельское поселение» на 2016 год</t>
  </si>
  <si>
    <t>Подпрограмма «Обеспечение безопасности на территории МО Войсковицкое сельское поселение» на 2016 год</t>
  </si>
  <si>
    <t>Подпрограмма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</si>
  <si>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</si>
  <si>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Об утверждении муниципальной программы Социально-экономическое развитие Войсковицкого сельского поселения Гатчинского муниципального района Ленинградской области" на 2016 год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</si>
  <si>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</si>
  <si>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Программа развития муниципальной службы в муниципальном образовании Войсковицкое сельское поселение на 2016-2017 годы</t>
  </si>
  <si>
    <t>Развитие части территории Войсковицкого сельского поселения Гатчинского муниципального района на 2016 год</t>
  </si>
  <si>
    <t>Об утверждении ведомственной целевой  программы "Развитие части территории Войсковицкого сельского поселения Гатчинского муниципального района на 2016 год</t>
  </si>
  <si>
    <t>7</t>
  </si>
  <si>
    <t xml:space="preserve">ВЦП "Борьба с борщевиком Сосновского на территории Войсковицкого сельского поселения на 2016 год"
</t>
  </si>
  <si>
    <t>17.09.2015</t>
  </si>
  <si>
    <t>205</t>
  </si>
  <si>
    <t xml:space="preserve"> Программа противодействия коррупции  в МО Войсковицкое сельское поселение Гатчинского муниципального района Ленинградской области на 2016-2017 годы
</t>
  </si>
  <si>
    <t>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</t>
  </si>
  <si>
    <t>Об утверждении муниципальной Программы развития муниципальной службы в МО Войсковицкое сельское поселение на 2016-2017 годы</t>
  </si>
  <si>
    <t xml:space="preserve">Об   утверждении ведомственной  
целевой программы «Борьба с борщевиком Сосновского
на территории Войсковицкого сельского поселения 
на 2016 год»
</t>
  </si>
  <si>
    <t>Уничтожение борщевика механическим методом (скашивание) и химическим методом (применение гербицидов сплошного действия на заросших участках)</t>
  </si>
  <si>
    <t>Итого расходов по утвержденным муниципальным программам на 2016 год :</t>
  </si>
  <si>
    <t>Утверждено  на 2016 год, (тыс.руб.)</t>
  </si>
  <si>
    <t>62.9.1567</t>
  </si>
  <si>
    <t>62.9.1649</t>
  </si>
  <si>
    <t>8</t>
  </si>
  <si>
    <t>Развитие части территории Войсковицкого сельского поселения Гатчинского муниципального района на 2015 год</t>
  </si>
  <si>
    <t>16.10.2015</t>
  </si>
  <si>
    <t>226</t>
  </si>
  <si>
    <t>19.10.2015</t>
  </si>
  <si>
    <t>232</t>
  </si>
  <si>
    <t>КЦСР 2016</t>
  </si>
  <si>
    <t>Муниципальная целевая программа</t>
  </si>
  <si>
    <t>22.10.2015</t>
  </si>
  <si>
    <t>242</t>
  </si>
  <si>
    <t>71.1.03.15160</t>
  </si>
  <si>
    <t>71.1.03.15170</t>
  </si>
  <si>
    <t>71.1.03.15180</t>
  </si>
  <si>
    <t>71.1.1533</t>
  </si>
  <si>
    <t>71.1.03.15330</t>
  </si>
  <si>
    <t>71.1.1551</t>
  </si>
  <si>
    <t>71.1.03.15510</t>
  </si>
  <si>
    <t>71.1.1552</t>
  </si>
  <si>
    <t>71.1.03.15520</t>
  </si>
  <si>
    <t>71.2.03.15090</t>
  </si>
  <si>
    <t>71.2.03.15100</t>
  </si>
  <si>
    <t>71.2.03.15120</t>
  </si>
  <si>
    <t>71.2.03.15690</t>
  </si>
  <si>
    <t>71.3.03.15200</t>
  </si>
  <si>
    <t>71.3.03.15210</t>
  </si>
  <si>
    <t>71.3.03.15220</t>
  </si>
  <si>
    <t>71.3.03.15380</t>
  </si>
  <si>
    <t>71.3.03.15390</t>
  </si>
  <si>
    <t>71.3.03.15400</t>
  </si>
  <si>
    <t>71.3.03.15410</t>
  </si>
  <si>
    <t>71.3.03.15420</t>
  </si>
  <si>
    <t>71.3.03.15530</t>
  </si>
  <si>
    <t>71.3.03.70140</t>
  </si>
  <si>
    <t>71.3.03.15670</t>
  </si>
  <si>
    <t>71.3.03.15540</t>
  </si>
  <si>
    <t>71.4.03.12500</t>
  </si>
  <si>
    <t>71.4.03.12600</t>
  </si>
  <si>
    <t>71.4.03.15630</t>
  </si>
  <si>
    <t>71.4.03.70670</t>
  </si>
  <si>
    <t>71.4.03.S.1564</t>
  </si>
  <si>
    <t>71.4.03.70360</t>
  </si>
  <si>
    <t>71.5.03.12800</t>
  </si>
  <si>
    <t>71.5.03.15230</t>
  </si>
  <si>
    <t>71.5.03.15340</t>
  </si>
  <si>
    <t>71.5.03.15660</t>
  </si>
  <si>
    <t>71.5.03.15680</t>
  </si>
  <si>
    <t>Ведомственные целевые программы</t>
  </si>
  <si>
    <t>79.3.03.00000</t>
  </si>
  <si>
    <t>79.4.03.00000</t>
  </si>
  <si>
    <t>79.5.03.00000</t>
  </si>
  <si>
    <t>79.6.03.00000</t>
  </si>
  <si>
    <t>79.2.03.00000</t>
  </si>
  <si>
    <t>79.1.03.7.0000</t>
  </si>
  <si>
    <t>79.1.03.S.0000</t>
  </si>
  <si>
    <t>79.1.03.0.0000</t>
  </si>
  <si>
    <t>30</t>
  </si>
  <si>
    <t>Капитальный ремонт и ремонт автомобильных дорог общего пользования местного значения (обл.бюдж.)</t>
  </si>
  <si>
    <t>Капитальный ремонт и ремонт автомобильных дорог общего пользования местного значения (мест.бюд)</t>
  </si>
  <si>
    <t>632,3</t>
  </si>
  <si>
    <t>-0,004</t>
  </si>
  <si>
    <t xml:space="preserve">Капитальный ремонт и ремонт автомобильных дорог общего пользования местного значения </t>
  </si>
  <si>
    <t>300</t>
  </si>
  <si>
    <t>3.13.</t>
  </si>
  <si>
    <t>71.3.03.15600</t>
  </si>
  <si>
    <t>Бюджетные инвестиции в объекты капитального строительства государственной (муниципальной) собственности</t>
  </si>
  <si>
    <t>71.5.03.16390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</si>
  <si>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( 42-ОЗ) (мест.бюдж)</t>
  </si>
  <si>
    <t>71.3.03.S0140</t>
  </si>
  <si>
    <t>Исполнение за 1 кв 2016 год, (тыс.руб.)</t>
  </si>
  <si>
    <t>% исполнения</t>
  </si>
  <si>
    <t>0113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</si>
  <si>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(42-ОЗ)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</si>
  <si>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(45-ОЗ)</t>
  </si>
  <si>
    <t>от ______.2016 г. №_</t>
  </si>
  <si>
    <t xml:space="preserve">к РСД МО 
Войсковицкое сельское  поселение
об исполнении  бюджета МО ВСП 
 за 1 квартал 2016года
от _______. №____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</si>
</sst>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&quot;р.&quot;"/>
    <numFmt numFmtId="187" formatCode="0.000"/>
    <numFmt numFmtId="188" formatCode="0.00000"/>
    <numFmt numFmtId="189" formatCode="0.0000"/>
    <numFmt numFmtId="190" formatCode="#,##0.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184" fontId="2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vertical="center" wrapText="1"/>
      <protection/>
    </xf>
    <xf numFmtId="49" fontId="1" fillId="33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33" borderId="10" xfId="54" applyNumberFormat="1" applyFont="1" applyFill="1" applyBorder="1" applyAlignment="1">
      <alignment vertical="center" wrapText="1"/>
      <protection/>
    </xf>
    <xf numFmtId="0" fontId="5" fillId="33" borderId="0" xfId="0" applyFont="1" applyFill="1" applyAlignment="1">
      <alignment horizontal="center" wrapText="1"/>
    </xf>
    <xf numFmtId="49" fontId="1" fillId="33" borderId="10" xfId="0" applyNumberFormat="1" applyFont="1" applyFill="1" applyBorder="1" applyAlignment="1">
      <alignment vertical="center" wrapText="1"/>
    </xf>
    <xf numFmtId="18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0" fontId="1" fillId="33" borderId="12" xfId="54" applyFont="1" applyFill="1" applyBorder="1" applyAlignment="1">
      <alignment horizontal="center" vertical="center" wrapText="1"/>
      <protection/>
    </xf>
    <xf numFmtId="2" fontId="2" fillId="34" borderId="0" xfId="0" applyNumberFormat="1" applyFont="1" applyFill="1" applyAlignment="1" applyProtection="1">
      <alignment vertical="center" wrapText="1"/>
      <protection locked="0"/>
    </xf>
    <xf numFmtId="2" fontId="5" fillId="33" borderId="10" xfId="54" applyNumberFormat="1" applyFont="1" applyFill="1" applyBorder="1" applyAlignment="1">
      <alignment horizontal="right" vertical="center" wrapText="1"/>
      <protection/>
    </xf>
    <xf numFmtId="2" fontId="2" fillId="33" borderId="0" xfId="0" applyNumberFormat="1" applyFont="1" applyFill="1" applyAlignment="1" applyProtection="1">
      <alignment vertical="center" wrapText="1"/>
      <protection locked="0"/>
    </xf>
    <xf numFmtId="2" fontId="1" fillId="33" borderId="10" xfId="54" applyNumberFormat="1" applyFont="1" applyFill="1" applyBorder="1" applyAlignment="1">
      <alignment horizontal="right" vertical="center" wrapText="1"/>
      <protection/>
    </xf>
    <xf numFmtId="2" fontId="1" fillId="33" borderId="10" xfId="54" applyNumberFormat="1" applyFont="1" applyFill="1" applyBorder="1" applyAlignment="1">
      <alignment vertical="center" wrapText="1"/>
      <protection/>
    </xf>
    <xf numFmtId="2" fontId="8" fillId="33" borderId="10" xfId="54" applyNumberFormat="1" applyFont="1" applyFill="1" applyBorder="1" applyAlignment="1">
      <alignment horizontal="right" vertical="center" wrapText="1"/>
      <protection/>
    </xf>
    <xf numFmtId="2" fontId="5" fillId="33" borderId="10" xfId="54" applyNumberFormat="1" applyFont="1" applyFill="1" applyBorder="1" applyAlignment="1">
      <alignment vertical="center" wrapText="1"/>
      <protection/>
    </xf>
    <xf numFmtId="2" fontId="2" fillId="34" borderId="0" xfId="0" applyNumberFormat="1" applyFont="1" applyFill="1" applyAlignment="1">
      <alignment vertical="center"/>
    </xf>
    <xf numFmtId="2" fontId="2" fillId="33" borderId="0" xfId="0" applyNumberFormat="1" applyFont="1" applyFill="1" applyAlignment="1" applyProtection="1">
      <alignment horizontal="right" vertical="center" wrapText="1"/>
      <protection locked="0"/>
    </xf>
    <xf numFmtId="2" fontId="1" fillId="0" borderId="10" xfId="54" applyNumberFormat="1" applyFont="1" applyFill="1" applyBorder="1" applyAlignment="1">
      <alignment horizontal="right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87" fontId="5" fillId="33" borderId="10" xfId="54" applyNumberFormat="1" applyFont="1" applyFill="1" applyBorder="1" applyAlignment="1">
      <alignment horizontal="right" vertical="center" wrapText="1"/>
      <protection/>
    </xf>
    <xf numFmtId="189" fontId="5" fillId="33" borderId="10" xfId="62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 applyProtection="1">
      <alignment vertical="center" wrapText="1"/>
      <protection locked="0"/>
    </xf>
    <xf numFmtId="18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3" xfId="54" applyNumberFormat="1" applyFont="1" applyFill="1" applyBorder="1" applyAlignment="1">
      <alignment horizontal="right" vertical="center" wrapText="1"/>
      <protection/>
    </xf>
    <xf numFmtId="2" fontId="1" fillId="33" borderId="13" xfId="54" applyNumberFormat="1" applyFont="1" applyFill="1" applyBorder="1" applyAlignment="1">
      <alignment vertical="center" wrapText="1"/>
      <protection/>
    </xf>
    <xf numFmtId="2" fontId="5" fillId="33" borderId="13" xfId="54" applyNumberFormat="1" applyFont="1" applyFill="1" applyBorder="1" applyAlignment="1">
      <alignment vertical="center" wrapText="1"/>
      <protection/>
    </xf>
    <xf numFmtId="189" fontId="5" fillId="33" borderId="13" xfId="62" applyNumberFormat="1" applyFont="1" applyFill="1" applyBorder="1" applyAlignment="1" applyProtection="1">
      <alignment horizontal="right" vertical="center" wrapText="1"/>
      <protection locked="0"/>
    </xf>
    <xf numFmtId="10" fontId="2" fillId="33" borderId="10" xfId="0" applyNumberFormat="1" applyFont="1" applyFill="1" applyBorder="1" applyAlignment="1" applyProtection="1">
      <alignment vertical="center" wrapText="1"/>
      <protection locked="0"/>
    </xf>
    <xf numFmtId="2" fontId="1" fillId="0" borderId="13" xfId="54" applyNumberFormat="1" applyFont="1" applyFill="1" applyBorder="1" applyAlignment="1">
      <alignment vertical="center" wrapText="1"/>
      <protection/>
    </xf>
    <xf numFmtId="187" fontId="5" fillId="33" borderId="13" xfId="54" applyNumberFormat="1" applyFont="1" applyFill="1" applyBorder="1" applyAlignment="1">
      <alignment vertical="center" wrapText="1"/>
      <protection/>
    </xf>
    <xf numFmtId="2" fontId="8" fillId="33" borderId="13" xfId="54" applyNumberFormat="1" applyFont="1" applyFill="1" applyBorder="1" applyAlignment="1">
      <alignment vertical="center" wrapText="1"/>
      <protection/>
    </xf>
    <xf numFmtId="10" fontId="2" fillId="33" borderId="14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vertical="center" wrapText="1"/>
    </xf>
    <xf numFmtId="190" fontId="1" fillId="0" borderId="10" xfId="0" applyNumberFormat="1" applyFont="1" applyFill="1" applyBorder="1" applyAlignment="1">
      <alignment vertical="center" wrapText="1"/>
    </xf>
    <xf numFmtId="184" fontId="4" fillId="33" borderId="0" xfId="0" applyNumberFormat="1" applyFont="1" applyFill="1" applyAlignment="1">
      <alignment horizontal="right"/>
    </xf>
    <xf numFmtId="2" fontId="4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84" fontId="4" fillId="33" borderId="0" xfId="0" applyNumberFormat="1" applyFont="1" applyFill="1" applyAlignment="1">
      <alignment/>
    </xf>
    <xf numFmtId="49" fontId="10" fillId="33" borderId="0" xfId="0" applyNumberFormat="1" applyFont="1" applyFill="1" applyAlignment="1" applyProtection="1">
      <alignment vertical="center" wrapText="1"/>
      <protection locked="0"/>
    </xf>
    <xf numFmtId="0" fontId="10" fillId="0" borderId="0" xfId="0" applyFont="1" applyAlignment="1">
      <alignment wrapText="1"/>
    </xf>
    <xf numFmtId="184" fontId="9" fillId="33" borderId="0" xfId="0" applyNumberFormat="1" applyFont="1" applyFill="1" applyAlignment="1">
      <alignment/>
    </xf>
    <xf numFmtId="184" fontId="9" fillId="33" borderId="0" xfId="0" applyNumberFormat="1" applyFont="1" applyFill="1" applyAlignment="1">
      <alignment horizontal="center"/>
    </xf>
    <xf numFmtId="0" fontId="10" fillId="0" borderId="0" xfId="0" applyFont="1" applyAlignment="1">
      <alignment horizontal="left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6" xfId="54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30" zoomScaleNormal="80" zoomScaleSheetLayoutView="30" zoomScalePageLayoutView="0" workbookViewId="0" topLeftCell="A1">
      <selection activeCell="K11" sqref="K11"/>
    </sheetView>
  </sheetViews>
  <sheetFormatPr defaultColWidth="9.00390625" defaultRowHeight="12.75"/>
  <cols>
    <col min="1" max="1" width="5.875" style="16" customWidth="1"/>
    <col min="2" max="2" width="40.375" style="16" customWidth="1"/>
    <col min="3" max="3" width="41.875" style="16" customWidth="1"/>
    <col min="4" max="5" width="12.625" style="19" customWidth="1"/>
    <col min="6" max="6" width="10.00390625" style="16" customWidth="1"/>
    <col min="7" max="7" width="49.25390625" style="16" customWidth="1"/>
    <col min="8" max="8" width="13.00390625" style="16" customWidth="1"/>
    <col min="9" max="9" width="13.875" style="3" hidden="1" customWidth="1"/>
    <col min="10" max="10" width="17.625" style="3" customWidth="1"/>
    <col min="11" max="11" width="18.625" style="16" bestFit="1" customWidth="1"/>
    <col min="12" max="12" width="0" style="16" hidden="1" customWidth="1"/>
    <col min="13" max="13" width="18.625" style="16" bestFit="1" customWidth="1"/>
    <col min="14" max="16384" width="9.125" style="16" customWidth="1"/>
  </cols>
  <sheetData>
    <row r="1" spans="1:14" ht="15.75">
      <c r="A1" s="1"/>
      <c r="B1" s="1"/>
      <c r="C1" s="1"/>
      <c r="D1" s="2"/>
      <c r="E1" s="2"/>
      <c r="F1" s="42"/>
      <c r="H1" s="68"/>
      <c r="I1" s="68"/>
      <c r="J1" s="68"/>
      <c r="K1" s="68" t="s">
        <v>113</v>
      </c>
      <c r="L1" s="69"/>
      <c r="M1" s="69"/>
      <c r="N1" s="66"/>
    </row>
    <row r="2" spans="1:14" ht="66.75" customHeight="1">
      <c r="A2" s="1"/>
      <c r="B2" s="1"/>
      <c r="C2" s="1"/>
      <c r="D2" s="2"/>
      <c r="E2" s="2"/>
      <c r="F2" s="42"/>
      <c r="G2" s="66"/>
      <c r="H2" s="67"/>
      <c r="I2" s="67"/>
      <c r="J2" s="67"/>
      <c r="K2" s="70" t="s">
        <v>251</v>
      </c>
      <c r="L2" s="70"/>
      <c r="M2" s="70"/>
      <c r="N2" s="70"/>
    </row>
    <row r="3" spans="1:12" ht="15">
      <c r="A3" s="77"/>
      <c r="B3" s="77"/>
      <c r="C3" s="77"/>
      <c r="D3" s="77"/>
      <c r="E3" s="42"/>
      <c r="F3" s="42"/>
      <c r="G3" s="63"/>
      <c r="H3" s="63"/>
      <c r="I3" s="62" t="s">
        <v>250</v>
      </c>
      <c r="J3" s="64"/>
      <c r="K3" s="68"/>
      <c r="L3" s="64"/>
    </row>
    <row r="4" spans="1:11" ht="15">
      <c r="A4" s="42"/>
      <c r="B4" s="42"/>
      <c r="C4" s="42"/>
      <c r="D4" s="2"/>
      <c r="E4" s="2"/>
      <c r="F4" s="42"/>
      <c r="H4" s="65"/>
      <c r="I4" s="65"/>
      <c r="J4" s="65"/>
      <c r="K4" s="65"/>
    </row>
    <row r="5" spans="1:10" ht="76.5" customHeight="1" hidden="1">
      <c r="A5" s="78"/>
      <c r="B5" s="78"/>
      <c r="C5" s="78"/>
      <c r="D5" s="78"/>
      <c r="E5" s="78"/>
      <c r="F5" s="78"/>
      <c r="G5" s="78"/>
      <c r="H5" s="78"/>
      <c r="I5" s="78"/>
      <c r="J5" s="43"/>
    </row>
    <row r="6" spans="1:10" ht="12.75" customHeight="1">
      <c r="A6" s="71" t="s">
        <v>154</v>
      </c>
      <c r="B6" s="71"/>
      <c r="C6" s="71"/>
      <c r="D6" s="71"/>
      <c r="E6" s="71"/>
      <c r="F6" s="71"/>
      <c r="G6" s="71"/>
      <c r="H6" s="71"/>
      <c r="I6" s="71"/>
      <c r="J6" s="37"/>
    </row>
    <row r="7" spans="1:10" ht="19.5">
      <c r="A7" s="71"/>
      <c r="B7" s="71"/>
      <c r="C7" s="71"/>
      <c r="D7" s="71"/>
      <c r="E7" s="71"/>
      <c r="F7" s="71"/>
      <c r="G7" s="71"/>
      <c r="H7" s="71"/>
      <c r="I7" s="71"/>
      <c r="J7" s="37"/>
    </row>
    <row r="8" spans="1:10" ht="19.5">
      <c r="A8" s="72"/>
      <c r="B8" s="72"/>
      <c r="C8" s="72"/>
      <c r="D8" s="72"/>
      <c r="E8" s="72"/>
      <c r="F8" s="72"/>
      <c r="G8" s="72"/>
      <c r="H8" s="72"/>
      <c r="I8" s="72"/>
      <c r="J8" s="38"/>
    </row>
    <row r="9" spans="1:14" ht="52.5" customHeight="1">
      <c r="A9" s="14" t="s">
        <v>0</v>
      </c>
      <c r="B9" s="39" t="s">
        <v>148</v>
      </c>
      <c r="C9" s="39" t="s">
        <v>149</v>
      </c>
      <c r="D9" s="39" t="s">
        <v>150</v>
      </c>
      <c r="E9" s="39" t="s">
        <v>151</v>
      </c>
      <c r="F9" s="73" t="s">
        <v>152</v>
      </c>
      <c r="G9" s="73"/>
      <c r="H9" s="39" t="s">
        <v>153</v>
      </c>
      <c r="I9" s="39" t="s">
        <v>53</v>
      </c>
      <c r="J9" s="39" t="s">
        <v>183</v>
      </c>
      <c r="K9" s="15" t="s">
        <v>174</v>
      </c>
      <c r="M9" s="49" t="s">
        <v>245</v>
      </c>
      <c r="N9" s="55" t="s">
        <v>246</v>
      </c>
    </row>
    <row r="10" spans="1:14" ht="26.25" customHeight="1">
      <c r="A10" s="74" t="s">
        <v>184</v>
      </c>
      <c r="B10" s="75"/>
      <c r="C10" s="75"/>
      <c r="D10" s="75"/>
      <c r="E10" s="75"/>
      <c r="F10" s="75"/>
      <c r="G10" s="75"/>
      <c r="H10" s="75"/>
      <c r="I10" s="75"/>
      <c r="J10" s="76"/>
      <c r="K10" s="17">
        <f>K11+K18+K23+K38+K48</f>
        <v>25478.48435</v>
      </c>
      <c r="L10" s="23">
        <f>K11+K18+K23+K38+K48</f>
        <v>25478.48435</v>
      </c>
      <c r="M10" s="50">
        <f>M11+M18+M23+M38+M48</f>
        <v>4631.22394</v>
      </c>
      <c r="N10" s="55">
        <f>M10/K10</f>
        <v>0.18176999370843658</v>
      </c>
    </row>
    <row r="11" spans="1:14" ht="68.25" customHeight="1">
      <c r="A11" s="81" t="s">
        <v>1</v>
      </c>
      <c r="B11" s="73" t="s">
        <v>114</v>
      </c>
      <c r="C11" s="82" t="s">
        <v>159</v>
      </c>
      <c r="D11" s="82" t="s">
        <v>185</v>
      </c>
      <c r="E11" s="82" t="s">
        <v>186</v>
      </c>
      <c r="F11" s="4">
        <v>1</v>
      </c>
      <c r="G11" s="5" t="s">
        <v>155</v>
      </c>
      <c r="H11" s="6"/>
      <c r="I11" s="7" t="s">
        <v>54</v>
      </c>
      <c r="J11" s="7" t="s">
        <v>54</v>
      </c>
      <c r="K11" s="22">
        <f>K12+K13+K14</f>
        <v>910</v>
      </c>
      <c r="L11" s="23"/>
      <c r="M11" s="53">
        <f>M12+M13+M14</f>
        <v>69.55048000000001</v>
      </c>
      <c r="N11" s="55">
        <f aca="true" t="shared" si="0" ref="N11:N67">M11/K11</f>
        <v>0.0764290989010989</v>
      </c>
    </row>
    <row r="12" spans="1:14" ht="38.25" customHeight="1">
      <c r="A12" s="81"/>
      <c r="B12" s="73"/>
      <c r="C12" s="83"/>
      <c r="D12" s="83"/>
      <c r="E12" s="83"/>
      <c r="F12" s="8" t="s">
        <v>2</v>
      </c>
      <c r="G12" s="9" t="s">
        <v>3</v>
      </c>
      <c r="H12" s="10" t="s">
        <v>89</v>
      </c>
      <c r="I12" s="11" t="s">
        <v>55</v>
      </c>
      <c r="J12" s="11" t="s">
        <v>187</v>
      </c>
      <c r="K12" s="24">
        <v>300</v>
      </c>
      <c r="L12" s="23"/>
      <c r="M12" s="52">
        <f>5.9+63.65048</f>
        <v>69.55048000000001</v>
      </c>
      <c r="N12" s="55">
        <f t="shared" si="0"/>
        <v>0.23183493333333335</v>
      </c>
    </row>
    <row r="13" spans="1:14" ht="61.5" customHeight="1">
      <c r="A13" s="81"/>
      <c r="B13" s="73"/>
      <c r="C13" s="83"/>
      <c r="D13" s="83"/>
      <c r="E13" s="83"/>
      <c r="F13" s="8" t="s">
        <v>4</v>
      </c>
      <c r="G13" s="9" t="s">
        <v>5</v>
      </c>
      <c r="H13" s="10" t="s">
        <v>89</v>
      </c>
      <c r="I13" s="11" t="s">
        <v>56</v>
      </c>
      <c r="J13" s="11" t="s">
        <v>188</v>
      </c>
      <c r="K13" s="24">
        <v>50</v>
      </c>
      <c r="L13" s="23"/>
      <c r="M13" s="52">
        <v>0</v>
      </c>
      <c r="N13" s="55">
        <f t="shared" si="0"/>
        <v>0</v>
      </c>
    </row>
    <row r="14" spans="1:14" ht="50.25" customHeight="1">
      <c r="A14" s="81"/>
      <c r="B14" s="73"/>
      <c r="C14" s="83"/>
      <c r="D14" s="83"/>
      <c r="E14" s="83"/>
      <c r="F14" s="8" t="s">
        <v>6</v>
      </c>
      <c r="G14" s="9" t="s">
        <v>7</v>
      </c>
      <c r="H14" s="10" t="s">
        <v>90</v>
      </c>
      <c r="I14" s="11" t="s">
        <v>57</v>
      </c>
      <c r="J14" s="11" t="s">
        <v>189</v>
      </c>
      <c r="K14" s="24">
        <v>560</v>
      </c>
      <c r="L14" s="29" t="s">
        <v>238</v>
      </c>
      <c r="M14" s="52">
        <v>0</v>
      </c>
      <c r="N14" s="55">
        <f t="shared" si="0"/>
        <v>0</v>
      </c>
    </row>
    <row r="15" spans="1:14" ht="51.75" customHeight="1" hidden="1">
      <c r="A15" s="81"/>
      <c r="B15" s="73"/>
      <c r="C15" s="83"/>
      <c r="D15" s="83"/>
      <c r="E15" s="83"/>
      <c r="F15" s="8" t="s">
        <v>8</v>
      </c>
      <c r="G15" s="9" t="s">
        <v>9</v>
      </c>
      <c r="H15" s="10" t="s">
        <v>104</v>
      </c>
      <c r="I15" s="11" t="s">
        <v>190</v>
      </c>
      <c r="J15" s="11" t="s">
        <v>191</v>
      </c>
      <c r="K15" s="24"/>
      <c r="L15" s="23"/>
      <c r="M15" s="52"/>
      <c r="N15" s="55" t="e">
        <f t="shared" si="0"/>
        <v>#DIV/0!</v>
      </c>
    </row>
    <row r="16" spans="1:14" ht="44.25" customHeight="1" hidden="1">
      <c r="A16" s="81"/>
      <c r="B16" s="73"/>
      <c r="C16" s="83"/>
      <c r="D16" s="83"/>
      <c r="E16" s="83"/>
      <c r="F16" s="8" t="s">
        <v>10</v>
      </c>
      <c r="G16" s="9" t="s">
        <v>11</v>
      </c>
      <c r="H16" s="10" t="s">
        <v>104</v>
      </c>
      <c r="I16" s="11" t="s">
        <v>192</v>
      </c>
      <c r="J16" s="11" t="s">
        <v>193</v>
      </c>
      <c r="K16" s="25">
        <v>0</v>
      </c>
      <c r="L16" s="23"/>
      <c r="M16" s="52">
        <v>0</v>
      </c>
      <c r="N16" s="55" t="e">
        <f t="shared" si="0"/>
        <v>#DIV/0!</v>
      </c>
    </row>
    <row r="17" spans="1:14" ht="44.25" customHeight="1" hidden="1">
      <c r="A17" s="81"/>
      <c r="B17" s="73"/>
      <c r="C17" s="83"/>
      <c r="D17" s="83"/>
      <c r="E17" s="83"/>
      <c r="F17" s="8" t="s">
        <v>115</v>
      </c>
      <c r="G17" s="9" t="s">
        <v>116</v>
      </c>
      <c r="H17" s="10" t="s">
        <v>117</v>
      </c>
      <c r="I17" s="11" t="s">
        <v>194</v>
      </c>
      <c r="J17" s="11" t="s">
        <v>195</v>
      </c>
      <c r="K17" s="25">
        <v>0</v>
      </c>
      <c r="L17" s="23"/>
      <c r="M17" s="52">
        <v>0</v>
      </c>
      <c r="N17" s="55" t="e">
        <f t="shared" si="0"/>
        <v>#DIV/0!</v>
      </c>
    </row>
    <row r="18" spans="1:14" ht="60" customHeight="1">
      <c r="A18" s="81"/>
      <c r="B18" s="73"/>
      <c r="C18" s="83"/>
      <c r="D18" s="83"/>
      <c r="E18" s="83"/>
      <c r="F18" s="4">
        <v>2</v>
      </c>
      <c r="G18" s="5" t="s">
        <v>156</v>
      </c>
      <c r="H18" s="6"/>
      <c r="I18" s="7" t="s">
        <v>58</v>
      </c>
      <c r="J18" s="7" t="s">
        <v>58</v>
      </c>
      <c r="K18" s="22">
        <f>K19+K20+K21+K22</f>
        <v>160</v>
      </c>
      <c r="L18" s="23"/>
      <c r="M18" s="53">
        <f>M19+M20+M21+M22</f>
        <v>0</v>
      </c>
      <c r="N18" s="55">
        <f t="shared" si="0"/>
        <v>0</v>
      </c>
    </row>
    <row r="19" spans="1:14" ht="38.25" customHeight="1">
      <c r="A19" s="81"/>
      <c r="B19" s="73"/>
      <c r="C19" s="83"/>
      <c r="D19" s="83"/>
      <c r="E19" s="83"/>
      <c r="F19" s="8" t="s">
        <v>12</v>
      </c>
      <c r="G19" s="9" t="s">
        <v>13</v>
      </c>
      <c r="H19" s="10" t="s">
        <v>91</v>
      </c>
      <c r="I19" s="11" t="s">
        <v>59</v>
      </c>
      <c r="J19" s="11" t="s">
        <v>196</v>
      </c>
      <c r="K19" s="24">
        <v>50</v>
      </c>
      <c r="L19" s="23"/>
      <c r="M19" s="52">
        <v>0</v>
      </c>
      <c r="N19" s="55">
        <f t="shared" si="0"/>
        <v>0</v>
      </c>
    </row>
    <row r="20" spans="1:14" ht="58.5" customHeight="1">
      <c r="A20" s="81"/>
      <c r="B20" s="73"/>
      <c r="C20" s="83"/>
      <c r="D20" s="83"/>
      <c r="E20" s="83"/>
      <c r="F20" s="8" t="s">
        <v>14</v>
      </c>
      <c r="G20" s="9" t="s">
        <v>15</v>
      </c>
      <c r="H20" s="10" t="s">
        <v>91</v>
      </c>
      <c r="I20" s="11" t="s">
        <v>60</v>
      </c>
      <c r="J20" s="11" t="s">
        <v>197</v>
      </c>
      <c r="K20" s="24">
        <v>50</v>
      </c>
      <c r="L20" s="23"/>
      <c r="M20" s="52">
        <v>0</v>
      </c>
      <c r="N20" s="55">
        <f t="shared" si="0"/>
        <v>0</v>
      </c>
    </row>
    <row r="21" spans="1:14" ht="49.5" customHeight="1">
      <c r="A21" s="81"/>
      <c r="B21" s="73"/>
      <c r="C21" s="83"/>
      <c r="D21" s="83"/>
      <c r="E21" s="83"/>
      <c r="F21" s="8" t="s">
        <v>16</v>
      </c>
      <c r="G21" s="9" t="s">
        <v>17</v>
      </c>
      <c r="H21" s="10" t="s">
        <v>92</v>
      </c>
      <c r="I21" s="11" t="s">
        <v>61</v>
      </c>
      <c r="J21" s="11" t="s">
        <v>198</v>
      </c>
      <c r="K21" s="24">
        <v>50</v>
      </c>
      <c r="L21" s="23"/>
      <c r="M21" s="52">
        <v>0</v>
      </c>
      <c r="N21" s="55">
        <f t="shared" si="0"/>
        <v>0</v>
      </c>
    </row>
    <row r="22" spans="1:14" ht="30" customHeight="1">
      <c r="A22" s="81"/>
      <c r="B22" s="73"/>
      <c r="C22" s="83"/>
      <c r="D22" s="83"/>
      <c r="E22" s="83"/>
      <c r="F22" s="8" t="s">
        <v>18</v>
      </c>
      <c r="G22" s="9" t="s">
        <v>19</v>
      </c>
      <c r="H22" s="10" t="s">
        <v>93</v>
      </c>
      <c r="I22" s="11" t="s">
        <v>62</v>
      </c>
      <c r="J22" s="11" t="s">
        <v>199</v>
      </c>
      <c r="K22" s="24">
        <v>10</v>
      </c>
      <c r="L22" s="23"/>
      <c r="M22" s="52">
        <v>0</v>
      </c>
      <c r="N22" s="55">
        <f t="shared" si="0"/>
        <v>0</v>
      </c>
    </row>
    <row r="23" spans="1:14" ht="104.25" customHeight="1">
      <c r="A23" s="81"/>
      <c r="B23" s="73"/>
      <c r="C23" s="83"/>
      <c r="D23" s="83"/>
      <c r="E23" s="83"/>
      <c r="F23" s="4">
        <v>3</v>
      </c>
      <c r="G23" s="5" t="s">
        <v>157</v>
      </c>
      <c r="H23" s="6"/>
      <c r="I23" s="7" t="s">
        <v>63</v>
      </c>
      <c r="J23" s="7" t="s">
        <v>63</v>
      </c>
      <c r="K23" s="48">
        <f>K24+K25+K26+K27+K28+K29+K30+K31+K32+K33+K34+K35+K37</f>
        <v>10050.66835</v>
      </c>
      <c r="L23" s="48">
        <f>L24+L25+L26+L27+L28+L29+L30+L31+L32+L33+L34+L35+L37</f>
        <v>2434.99835</v>
      </c>
      <c r="M23" s="48">
        <f>M24+M25+M26+M27+M28+M29+M30+M31+M32+M33+M34+M35+M37</f>
        <v>1141.88446</v>
      </c>
      <c r="N23" s="55">
        <f t="shared" si="0"/>
        <v>0.11361278874553651</v>
      </c>
    </row>
    <row r="24" spans="1:14" ht="57.75" customHeight="1">
      <c r="A24" s="81"/>
      <c r="B24" s="73"/>
      <c r="C24" s="83"/>
      <c r="D24" s="83"/>
      <c r="E24" s="83"/>
      <c r="F24" s="8" t="s">
        <v>20</v>
      </c>
      <c r="G24" s="9" t="s">
        <v>21</v>
      </c>
      <c r="H24" s="10" t="s">
        <v>94</v>
      </c>
      <c r="I24" s="11" t="s">
        <v>64</v>
      </c>
      <c r="J24" s="11" t="s">
        <v>200</v>
      </c>
      <c r="K24" s="24">
        <v>930</v>
      </c>
      <c r="L24" s="23"/>
      <c r="M24" s="61">
        <f>149.26158</f>
        <v>149.26158</v>
      </c>
      <c r="N24" s="59">
        <f t="shared" si="0"/>
        <v>0.16049632258064517</v>
      </c>
    </row>
    <row r="25" spans="1:14" ht="30" customHeight="1">
      <c r="A25" s="81"/>
      <c r="B25" s="73"/>
      <c r="C25" s="83"/>
      <c r="D25" s="83"/>
      <c r="E25" s="83"/>
      <c r="F25" s="8" t="s">
        <v>22</v>
      </c>
      <c r="G25" s="9" t="s">
        <v>23</v>
      </c>
      <c r="H25" s="10" t="s">
        <v>94</v>
      </c>
      <c r="I25" s="11" t="s">
        <v>65</v>
      </c>
      <c r="J25" s="11" t="s">
        <v>201</v>
      </c>
      <c r="K25" s="24">
        <v>220</v>
      </c>
      <c r="L25" s="23"/>
      <c r="M25" s="61">
        <f>10.54798+13.65455</f>
        <v>24.202530000000003</v>
      </c>
      <c r="N25" s="59">
        <f t="shared" si="0"/>
        <v>0.11001150000000001</v>
      </c>
    </row>
    <row r="26" spans="1:14" ht="36.75" customHeight="1">
      <c r="A26" s="81"/>
      <c r="B26" s="73"/>
      <c r="C26" s="83"/>
      <c r="D26" s="83"/>
      <c r="E26" s="83"/>
      <c r="F26" s="8" t="s">
        <v>24</v>
      </c>
      <c r="G26" s="9" t="s">
        <v>25</v>
      </c>
      <c r="H26" s="10" t="s">
        <v>95</v>
      </c>
      <c r="I26" s="11" t="s">
        <v>66</v>
      </c>
      <c r="J26" s="11" t="s">
        <v>202</v>
      </c>
      <c r="K26" s="24">
        <v>220</v>
      </c>
      <c r="L26" s="29" t="s">
        <v>232</v>
      </c>
      <c r="M26" s="61">
        <f>28.07426</f>
        <v>28.07426</v>
      </c>
      <c r="N26" s="59">
        <f t="shared" si="0"/>
        <v>0.1276102727272727</v>
      </c>
    </row>
    <row r="27" spans="1:14" ht="49.5" customHeight="1">
      <c r="A27" s="81"/>
      <c r="B27" s="73"/>
      <c r="C27" s="83"/>
      <c r="D27" s="83"/>
      <c r="E27" s="83"/>
      <c r="F27" s="8" t="s">
        <v>26</v>
      </c>
      <c r="G27" s="9" t="s">
        <v>27</v>
      </c>
      <c r="H27" s="10" t="s">
        <v>96</v>
      </c>
      <c r="I27" s="11" t="s">
        <v>67</v>
      </c>
      <c r="J27" s="11" t="s">
        <v>203</v>
      </c>
      <c r="K27" s="24">
        <v>1076.7</v>
      </c>
      <c r="L27" s="23"/>
      <c r="M27" s="61">
        <f>328.53746</f>
        <v>328.53746</v>
      </c>
      <c r="N27" s="59">
        <f t="shared" si="0"/>
        <v>0.3051337048388595</v>
      </c>
    </row>
    <row r="28" spans="1:14" ht="62.25" customHeight="1">
      <c r="A28" s="81"/>
      <c r="B28" s="73"/>
      <c r="C28" s="83"/>
      <c r="D28" s="83"/>
      <c r="E28" s="83"/>
      <c r="F28" s="8" t="s">
        <v>28</v>
      </c>
      <c r="G28" s="9" t="s">
        <v>29</v>
      </c>
      <c r="H28" s="10" t="s">
        <v>97</v>
      </c>
      <c r="I28" s="11" t="s">
        <v>68</v>
      </c>
      <c r="J28" s="11" t="s">
        <v>204</v>
      </c>
      <c r="K28" s="24">
        <v>1000</v>
      </c>
      <c r="L28" s="21">
        <v>300</v>
      </c>
      <c r="M28" s="60">
        <f>53+13.85</f>
        <v>66.85</v>
      </c>
      <c r="N28" s="59">
        <f t="shared" si="0"/>
        <v>0.06684999999999999</v>
      </c>
    </row>
    <row r="29" spans="1:14" ht="45.75" customHeight="1">
      <c r="A29" s="81"/>
      <c r="B29" s="73"/>
      <c r="C29" s="83"/>
      <c r="D29" s="83"/>
      <c r="E29" s="83"/>
      <c r="F29" s="8" t="s">
        <v>30</v>
      </c>
      <c r="G29" s="9" t="s">
        <v>31</v>
      </c>
      <c r="H29" s="10" t="s">
        <v>96</v>
      </c>
      <c r="I29" s="11" t="s">
        <v>69</v>
      </c>
      <c r="J29" s="11" t="s">
        <v>205</v>
      </c>
      <c r="K29" s="24">
        <v>100</v>
      </c>
      <c r="L29" s="23"/>
      <c r="M29" s="25">
        <v>0</v>
      </c>
      <c r="N29" s="59">
        <f t="shared" si="0"/>
        <v>0</v>
      </c>
    </row>
    <row r="30" spans="1:14" ht="44.25" customHeight="1">
      <c r="A30" s="81"/>
      <c r="B30" s="73"/>
      <c r="C30" s="83"/>
      <c r="D30" s="83"/>
      <c r="E30" s="83"/>
      <c r="F30" s="8" t="s">
        <v>32</v>
      </c>
      <c r="G30" s="9" t="s">
        <v>33</v>
      </c>
      <c r="H30" s="10" t="s">
        <v>96</v>
      </c>
      <c r="I30" s="11" t="s">
        <v>70</v>
      </c>
      <c r="J30" s="11" t="s">
        <v>206</v>
      </c>
      <c r="K30" s="24">
        <v>50</v>
      </c>
      <c r="L30" s="23"/>
      <c r="M30" s="25">
        <v>0</v>
      </c>
      <c r="N30" s="59">
        <f t="shared" si="0"/>
        <v>0</v>
      </c>
    </row>
    <row r="31" spans="1:14" ht="50.25" customHeight="1">
      <c r="A31" s="81"/>
      <c r="B31" s="73"/>
      <c r="C31" s="83"/>
      <c r="D31" s="83"/>
      <c r="E31" s="83"/>
      <c r="F31" s="8" t="s">
        <v>34</v>
      </c>
      <c r="G31" s="9" t="s">
        <v>35</v>
      </c>
      <c r="H31" s="10" t="s">
        <v>96</v>
      </c>
      <c r="I31" s="11" t="s">
        <v>71</v>
      </c>
      <c r="J31" s="11" t="s">
        <v>207</v>
      </c>
      <c r="K31" s="24">
        <v>3769.6293499999997</v>
      </c>
      <c r="L31" s="23">
        <f>250-129.34065</f>
        <v>120.65934999999999</v>
      </c>
      <c r="M31" s="61">
        <f>31.00609+363.84354+71.109</f>
        <v>465.95863</v>
      </c>
      <c r="N31" s="59">
        <f t="shared" si="0"/>
        <v>0.1236086062413537</v>
      </c>
    </row>
    <row r="32" spans="1:14" ht="57.75" customHeight="1">
      <c r="A32" s="81"/>
      <c r="B32" s="73"/>
      <c r="C32" s="83"/>
      <c r="D32" s="83"/>
      <c r="E32" s="83"/>
      <c r="F32" s="8" t="s">
        <v>36</v>
      </c>
      <c r="G32" s="9" t="s">
        <v>37</v>
      </c>
      <c r="H32" s="10" t="s">
        <v>96</v>
      </c>
      <c r="I32" s="11" t="s">
        <v>72</v>
      </c>
      <c r="J32" s="11" t="s">
        <v>208</v>
      </c>
      <c r="K32" s="24">
        <v>500</v>
      </c>
      <c r="L32" s="23">
        <v>200</v>
      </c>
      <c r="M32" s="60">
        <v>79</v>
      </c>
      <c r="N32" s="59">
        <f t="shared" si="0"/>
        <v>0.158</v>
      </c>
    </row>
    <row r="33" spans="1:14" ht="57.75" customHeight="1">
      <c r="A33" s="81"/>
      <c r="B33" s="73"/>
      <c r="C33" s="83"/>
      <c r="D33" s="83"/>
      <c r="E33" s="83"/>
      <c r="F33" s="8" t="s">
        <v>38</v>
      </c>
      <c r="G33" s="9" t="s">
        <v>233</v>
      </c>
      <c r="H33" s="10" t="s">
        <v>97</v>
      </c>
      <c r="I33" s="11"/>
      <c r="J33" s="20" t="s">
        <v>209</v>
      </c>
      <c r="K33" s="24" t="s">
        <v>235</v>
      </c>
      <c r="L33" s="29" t="s">
        <v>235</v>
      </c>
      <c r="M33" s="52">
        <v>0</v>
      </c>
      <c r="N33" s="55">
        <f t="shared" si="0"/>
        <v>0</v>
      </c>
    </row>
    <row r="34" spans="1:14" ht="79.5" customHeight="1">
      <c r="A34" s="81"/>
      <c r="B34" s="73"/>
      <c r="C34" s="83"/>
      <c r="D34" s="83"/>
      <c r="E34" s="83"/>
      <c r="F34" s="8" t="s">
        <v>39</v>
      </c>
      <c r="G34" s="9" t="s">
        <v>234</v>
      </c>
      <c r="H34" s="10" t="s">
        <v>97</v>
      </c>
      <c r="I34" s="11" t="s">
        <v>73</v>
      </c>
      <c r="J34" s="45" t="s">
        <v>244</v>
      </c>
      <c r="K34" s="24">
        <v>452.039</v>
      </c>
      <c r="L34" s="23">
        <v>152.039</v>
      </c>
      <c r="M34" s="52">
        <v>0</v>
      </c>
      <c r="N34" s="55">
        <f t="shared" si="0"/>
        <v>0</v>
      </c>
    </row>
    <row r="35" spans="1:14" ht="30" customHeight="1">
      <c r="A35" s="81"/>
      <c r="B35" s="73"/>
      <c r="C35" s="83"/>
      <c r="D35" s="83"/>
      <c r="E35" s="83"/>
      <c r="F35" s="8" t="s">
        <v>86</v>
      </c>
      <c r="G35" s="9" t="s">
        <v>237</v>
      </c>
      <c r="H35" s="10" t="s">
        <v>97</v>
      </c>
      <c r="I35" s="11" t="s">
        <v>118</v>
      </c>
      <c r="J35" s="11" t="s">
        <v>240</v>
      </c>
      <c r="K35" s="30">
        <v>1000</v>
      </c>
      <c r="L35" s="28">
        <v>1000</v>
      </c>
      <c r="M35" s="56">
        <v>0</v>
      </c>
      <c r="N35" s="55">
        <f t="shared" si="0"/>
        <v>0</v>
      </c>
    </row>
    <row r="36" spans="1:14" ht="37.5" customHeight="1" hidden="1">
      <c r="A36" s="81"/>
      <c r="B36" s="73"/>
      <c r="C36" s="83"/>
      <c r="D36" s="83"/>
      <c r="E36" s="83"/>
      <c r="F36" s="8" t="s">
        <v>39</v>
      </c>
      <c r="G36" s="9" t="s">
        <v>40</v>
      </c>
      <c r="H36" s="10" t="s">
        <v>97</v>
      </c>
      <c r="I36" s="11" t="s">
        <v>74</v>
      </c>
      <c r="J36" s="11" t="s">
        <v>210</v>
      </c>
      <c r="K36" s="24"/>
      <c r="L36" s="23"/>
      <c r="M36" s="52"/>
      <c r="N36" s="55" t="e">
        <f t="shared" si="0"/>
        <v>#DIV/0!</v>
      </c>
    </row>
    <row r="37" spans="1:14" ht="86.25" customHeight="1">
      <c r="A37" s="81"/>
      <c r="B37" s="73"/>
      <c r="C37" s="83"/>
      <c r="D37" s="83"/>
      <c r="E37" s="83"/>
      <c r="F37" s="8" t="s">
        <v>239</v>
      </c>
      <c r="G37" s="9" t="s">
        <v>87</v>
      </c>
      <c r="H37" s="10" t="s">
        <v>97</v>
      </c>
      <c r="I37" s="11" t="s">
        <v>88</v>
      </c>
      <c r="J37" s="11" t="s">
        <v>211</v>
      </c>
      <c r="K37" s="24">
        <v>100</v>
      </c>
      <c r="L37" s="23"/>
      <c r="M37" s="52">
        <v>0</v>
      </c>
      <c r="N37" s="55">
        <f t="shared" si="0"/>
        <v>0</v>
      </c>
    </row>
    <row r="38" spans="1:14" ht="63" customHeight="1">
      <c r="A38" s="81"/>
      <c r="B38" s="73"/>
      <c r="C38" s="83"/>
      <c r="D38" s="83"/>
      <c r="E38" s="83"/>
      <c r="F38" s="4">
        <v>4</v>
      </c>
      <c r="G38" s="5" t="s">
        <v>158</v>
      </c>
      <c r="H38" s="6"/>
      <c r="I38" s="7" t="s">
        <v>75</v>
      </c>
      <c r="J38" s="7" t="s">
        <v>75</v>
      </c>
      <c r="K38" s="22">
        <f>K39+K40+K41+K42+K43+K45</f>
        <v>11047.41</v>
      </c>
      <c r="L38" s="23"/>
      <c r="M38" s="27">
        <f>M39+M40+M41+M42+M43+M45</f>
        <v>3176.789</v>
      </c>
      <c r="N38" s="59">
        <f t="shared" si="0"/>
        <v>0.2875596180462208</v>
      </c>
    </row>
    <row r="39" spans="1:14" ht="67.5" customHeight="1">
      <c r="A39" s="81"/>
      <c r="B39" s="73"/>
      <c r="C39" s="83"/>
      <c r="D39" s="83"/>
      <c r="E39" s="83"/>
      <c r="F39" s="8" t="s">
        <v>107</v>
      </c>
      <c r="G39" s="9" t="s">
        <v>101</v>
      </c>
      <c r="H39" s="10" t="s">
        <v>98</v>
      </c>
      <c r="I39" s="11" t="s">
        <v>76</v>
      </c>
      <c r="J39" s="11" t="s">
        <v>212</v>
      </c>
      <c r="K39" s="24">
        <v>9773.55</v>
      </c>
      <c r="L39" s="23"/>
      <c r="M39" s="60">
        <v>2955.9</v>
      </c>
      <c r="N39" s="59">
        <f t="shared" si="0"/>
        <v>0.30243872492594814</v>
      </c>
    </row>
    <row r="40" spans="1:14" ht="55.5" customHeight="1">
      <c r="A40" s="81"/>
      <c r="B40" s="73"/>
      <c r="C40" s="83"/>
      <c r="D40" s="83"/>
      <c r="E40" s="83"/>
      <c r="F40" s="8" t="s">
        <v>108</v>
      </c>
      <c r="G40" s="9" t="s">
        <v>109</v>
      </c>
      <c r="H40" s="10" t="s">
        <v>98</v>
      </c>
      <c r="I40" s="11" t="s">
        <v>76</v>
      </c>
      <c r="J40" s="11" t="s">
        <v>212</v>
      </c>
      <c r="K40" s="24">
        <v>242.24</v>
      </c>
      <c r="L40" s="23"/>
      <c r="M40" s="60">
        <v>41.789</v>
      </c>
      <c r="N40" s="59">
        <f t="shared" si="0"/>
        <v>0.17251073315719948</v>
      </c>
    </row>
    <row r="41" spans="1:14" ht="42.75" customHeight="1">
      <c r="A41" s="81"/>
      <c r="B41" s="73"/>
      <c r="C41" s="83"/>
      <c r="D41" s="83"/>
      <c r="E41" s="83"/>
      <c r="F41" s="8" t="s">
        <v>111</v>
      </c>
      <c r="G41" s="9" t="s">
        <v>102</v>
      </c>
      <c r="H41" s="10" t="s">
        <v>98</v>
      </c>
      <c r="I41" s="11" t="s">
        <v>77</v>
      </c>
      <c r="J41" s="11" t="s">
        <v>213</v>
      </c>
      <c r="K41" s="24">
        <v>725.12</v>
      </c>
      <c r="L41" s="23"/>
      <c r="M41" s="60">
        <v>149.1</v>
      </c>
      <c r="N41" s="59">
        <f t="shared" si="0"/>
        <v>0.2056211385701677</v>
      </c>
    </row>
    <row r="42" spans="1:14" ht="43.5" customHeight="1">
      <c r="A42" s="81"/>
      <c r="B42" s="73"/>
      <c r="C42" s="83"/>
      <c r="D42" s="83"/>
      <c r="E42" s="83"/>
      <c r="F42" s="8" t="s">
        <v>112</v>
      </c>
      <c r="G42" s="9" t="s">
        <v>110</v>
      </c>
      <c r="H42" s="10" t="s">
        <v>98</v>
      </c>
      <c r="I42" s="11" t="s">
        <v>77</v>
      </c>
      <c r="J42" s="11" t="s">
        <v>213</v>
      </c>
      <c r="K42" s="24">
        <v>29.5</v>
      </c>
      <c r="L42" s="23"/>
      <c r="M42" s="60">
        <v>0</v>
      </c>
      <c r="N42" s="59">
        <f t="shared" si="0"/>
        <v>0</v>
      </c>
    </row>
    <row r="43" spans="1:14" ht="42" customHeight="1">
      <c r="A43" s="81"/>
      <c r="B43" s="73"/>
      <c r="C43" s="83"/>
      <c r="D43" s="83"/>
      <c r="E43" s="83"/>
      <c r="F43" s="8" t="s">
        <v>41</v>
      </c>
      <c r="G43" s="9" t="s">
        <v>42</v>
      </c>
      <c r="H43" s="10" t="s">
        <v>98</v>
      </c>
      <c r="I43" s="11" t="s">
        <v>78</v>
      </c>
      <c r="J43" s="11" t="s">
        <v>214</v>
      </c>
      <c r="K43" s="24">
        <v>120</v>
      </c>
      <c r="L43" s="23"/>
      <c r="M43" s="52">
        <v>30</v>
      </c>
      <c r="N43" s="55">
        <f t="shared" si="0"/>
        <v>0.25</v>
      </c>
    </row>
    <row r="44" spans="1:14" ht="41.25" customHeight="1" hidden="1">
      <c r="A44" s="81"/>
      <c r="B44" s="73"/>
      <c r="C44" s="83"/>
      <c r="D44" s="83"/>
      <c r="E44" s="83"/>
      <c r="F44" s="8" t="s">
        <v>105</v>
      </c>
      <c r="G44" s="9" t="s">
        <v>43</v>
      </c>
      <c r="H44" s="10" t="s">
        <v>98</v>
      </c>
      <c r="I44" s="11" t="s">
        <v>119</v>
      </c>
      <c r="J44" s="11" t="s">
        <v>215</v>
      </c>
      <c r="K44" s="30"/>
      <c r="L44" s="23"/>
      <c r="M44" s="56"/>
      <c r="N44" s="55" t="e">
        <f t="shared" si="0"/>
        <v>#DIV/0!</v>
      </c>
    </row>
    <row r="45" spans="1:14" ht="47.25" customHeight="1">
      <c r="A45" s="81"/>
      <c r="B45" s="73"/>
      <c r="C45" s="83"/>
      <c r="D45" s="83"/>
      <c r="E45" s="83"/>
      <c r="F45" s="8" t="s">
        <v>106</v>
      </c>
      <c r="G45" s="9" t="s">
        <v>43</v>
      </c>
      <c r="H45" s="10" t="s">
        <v>98</v>
      </c>
      <c r="I45" s="11" t="s">
        <v>79</v>
      </c>
      <c r="J45" s="44" t="s">
        <v>216</v>
      </c>
      <c r="K45" s="24">
        <v>157</v>
      </c>
      <c r="L45" s="23"/>
      <c r="M45" s="52">
        <v>0</v>
      </c>
      <c r="N45" s="55">
        <f t="shared" si="0"/>
        <v>0</v>
      </c>
    </row>
    <row r="46" spans="1:14" ht="131.25" customHeight="1" hidden="1">
      <c r="A46" s="81"/>
      <c r="B46" s="73"/>
      <c r="C46" s="83"/>
      <c r="D46" s="83"/>
      <c r="E46" s="83"/>
      <c r="F46" s="8" t="s">
        <v>105</v>
      </c>
      <c r="G46" s="12" t="s">
        <v>120</v>
      </c>
      <c r="H46" s="10" t="s">
        <v>98</v>
      </c>
      <c r="I46" s="11" t="s">
        <v>121</v>
      </c>
      <c r="J46" s="11" t="s">
        <v>217</v>
      </c>
      <c r="K46" s="24">
        <v>0</v>
      </c>
      <c r="L46" s="23"/>
      <c r="M46" s="52">
        <v>0</v>
      </c>
      <c r="N46" s="55" t="e">
        <f t="shared" si="0"/>
        <v>#DIV/0!</v>
      </c>
    </row>
    <row r="47" spans="1:14" ht="90.75" customHeight="1" hidden="1">
      <c r="A47" s="81"/>
      <c r="B47" s="73"/>
      <c r="C47" s="83"/>
      <c r="D47" s="83"/>
      <c r="E47" s="83"/>
      <c r="F47" s="8" t="s">
        <v>106</v>
      </c>
      <c r="G47" s="9" t="s">
        <v>122</v>
      </c>
      <c r="H47" s="10" t="s">
        <v>98</v>
      </c>
      <c r="I47" s="11" t="s">
        <v>121</v>
      </c>
      <c r="J47" s="11" t="s">
        <v>217</v>
      </c>
      <c r="K47" s="24">
        <v>0</v>
      </c>
      <c r="L47" s="23"/>
      <c r="M47" s="52">
        <v>0</v>
      </c>
      <c r="N47" s="55" t="e">
        <f t="shared" si="0"/>
        <v>#DIV/0!</v>
      </c>
    </row>
    <row r="48" spans="1:14" ht="69.75" customHeight="1">
      <c r="A48" s="81"/>
      <c r="B48" s="73"/>
      <c r="C48" s="83"/>
      <c r="D48" s="83"/>
      <c r="E48" s="83"/>
      <c r="F48" s="4">
        <v>5</v>
      </c>
      <c r="G48" s="5" t="s">
        <v>160</v>
      </c>
      <c r="H48" s="6"/>
      <c r="I48" s="7" t="s">
        <v>80</v>
      </c>
      <c r="J48" s="7" t="s">
        <v>80</v>
      </c>
      <c r="K48" s="46">
        <f>K49+K50+K51+K52+K53+K54+K55+K56</f>
        <v>3310.406</v>
      </c>
      <c r="L48" s="23"/>
      <c r="M48" s="57">
        <f>M49+M50+M51+M52+M53+M54+M55+M56</f>
        <v>243</v>
      </c>
      <c r="N48" s="55">
        <f t="shared" si="0"/>
        <v>0.07340489353873815</v>
      </c>
    </row>
    <row r="49" spans="1:14" ht="60" customHeight="1">
      <c r="A49" s="81"/>
      <c r="B49" s="73"/>
      <c r="C49" s="83"/>
      <c r="D49" s="83"/>
      <c r="E49" s="83"/>
      <c r="F49" s="8" t="s">
        <v>44</v>
      </c>
      <c r="G49" s="9" t="s">
        <v>103</v>
      </c>
      <c r="H49" s="10" t="s">
        <v>99</v>
      </c>
      <c r="I49" s="11" t="s">
        <v>81</v>
      </c>
      <c r="J49" s="11" t="s">
        <v>218</v>
      </c>
      <c r="K49" s="24">
        <v>855</v>
      </c>
      <c r="L49" s="23"/>
      <c r="M49" s="52">
        <v>210.5</v>
      </c>
      <c r="N49" s="55">
        <f t="shared" si="0"/>
        <v>0.24619883040935672</v>
      </c>
    </row>
    <row r="50" spans="1:14" ht="30.75" customHeight="1">
      <c r="A50" s="81"/>
      <c r="B50" s="73"/>
      <c r="C50" s="83"/>
      <c r="D50" s="83"/>
      <c r="E50" s="83"/>
      <c r="F50" s="8"/>
      <c r="G50" s="9" t="s">
        <v>123</v>
      </c>
      <c r="H50" s="10" t="s">
        <v>124</v>
      </c>
      <c r="I50" s="11" t="s">
        <v>81</v>
      </c>
      <c r="J50" s="11" t="s">
        <v>218</v>
      </c>
      <c r="K50" s="24">
        <v>0</v>
      </c>
      <c r="L50" s="23"/>
      <c r="M50" s="52">
        <v>0</v>
      </c>
      <c r="N50" s="55"/>
    </row>
    <row r="51" spans="1:14" ht="33.75" customHeight="1">
      <c r="A51" s="81"/>
      <c r="B51" s="73"/>
      <c r="C51" s="83"/>
      <c r="D51" s="83"/>
      <c r="E51" s="83"/>
      <c r="F51" s="8" t="s">
        <v>45</v>
      </c>
      <c r="G51" s="9" t="s">
        <v>46</v>
      </c>
      <c r="H51" s="10" t="s">
        <v>100</v>
      </c>
      <c r="I51" s="11" t="s">
        <v>82</v>
      </c>
      <c r="J51" s="11" t="s">
        <v>219</v>
      </c>
      <c r="K51" s="24">
        <v>50</v>
      </c>
      <c r="L51" s="23"/>
      <c r="M51" s="52">
        <v>0</v>
      </c>
      <c r="N51" s="55">
        <f t="shared" si="0"/>
        <v>0</v>
      </c>
    </row>
    <row r="52" spans="1:14" ht="33.75" customHeight="1">
      <c r="A52" s="81"/>
      <c r="B52" s="73"/>
      <c r="C52" s="83"/>
      <c r="D52" s="83"/>
      <c r="E52" s="83"/>
      <c r="F52" s="8" t="s">
        <v>47</v>
      </c>
      <c r="G52" s="9" t="s">
        <v>48</v>
      </c>
      <c r="H52" s="10" t="s">
        <v>99</v>
      </c>
      <c r="I52" s="11" t="s">
        <v>83</v>
      </c>
      <c r="J52" s="11" t="s">
        <v>220</v>
      </c>
      <c r="K52" s="24">
        <v>130</v>
      </c>
      <c r="M52" s="52">
        <v>32.5</v>
      </c>
      <c r="N52" s="55">
        <f t="shared" si="0"/>
        <v>0.25</v>
      </c>
    </row>
    <row r="53" spans="1:14" ht="50.25" customHeight="1">
      <c r="A53" s="81"/>
      <c r="B53" s="73"/>
      <c r="C53" s="83"/>
      <c r="D53" s="83"/>
      <c r="E53" s="83"/>
      <c r="F53" s="31" t="s">
        <v>49</v>
      </c>
      <c r="G53" s="32" t="s">
        <v>241</v>
      </c>
      <c r="H53" s="33" t="s">
        <v>99</v>
      </c>
      <c r="I53" s="34"/>
      <c r="J53" s="34" t="s">
        <v>242</v>
      </c>
      <c r="K53" s="30">
        <v>2000</v>
      </c>
      <c r="L53" s="21">
        <v>2000</v>
      </c>
      <c r="M53" s="56">
        <v>0</v>
      </c>
      <c r="N53" s="55">
        <f t="shared" si="0"/>
        <v>0</v>
      </c>
    </row>
    <row r="54" spans="1:14" ht="60.75" customHeight="1">
      <c r="A54" s="81"/>
      <c r="B54" s="73"/>
      <c r="C54" s="83"/>
      <c r="D54" s="83"/>
      <c r="E54" s="83"/>
      <c r="F54" s="8" t="s">
        <v>51</v>
      </c>
      <c r="G54" s="9" t="s">
        <v>50</v>
      </c>
      <c r="H54" s="10" t="s">
        <v>100</v>
      </c>
      <c r="I54" s="11" t="s">
        <v>84</v>
      </c>
      <c r="J54" s="11" t="s">
        <v>221</v>
      </c>
      <c r="K54" s="24">
        <v>230</v>
      </c>
      <c r="M54" s="52">
        <v>0</v>
      </c>
      <c r="N54" s="55">
        <f t="shared" si="0"/>
        <v>0</v>
      </c>
    </row>
    <row r="55" spans="1:14" ht="39" customHeight="1">
      <c r="A55" s="81"/>
      <c r="B55" s="73"/>
      <c r="C55" s="83"/>
      <c r="D55" s="83"/>
      <c r="E55" s="83"/>
      <c r="F55" s="8" t="s">
        <v>125</v>
      </c>
      <c r="G55" s="9" t="s">
        <v>52</v>
      </c>
      <c r="H55" s="10" t="s">
        <v>100</v>
      </c>
      <c r="I55" s="11" t="s">
        <v>85</v>
      </c>
      <c r="J55" s="11" t="s">
        <v>222</v>
      </c>
      <c r="K55" s="24">
        <v>45.406</v>
      </c>
      <c r="L55" s="23" t="s">
        <v>236</v>
      </c>
      <c r="M55" s="52">
        <v>0</v>
      </c>
      <c r="N55" s="55">
        <f t="shared" si="0"/>
        <v>0</v>
      </c>
    </row>
    <row r="56" spans="1:14" ht="39" customHeight="1" hidden="1">
      <c r="A56" s="81"/>
      <c r="B56" s="73"/>
      <c r="C56" s="84"/>
      <c r="D56" s="84"/>
      <c r="E56" s="84"/>
      <c r="F56" s="8" t="s">
        <v>125</v>
      </c>
      <c r="G56" s="9" t="s">
        <v>126</v>
      </c>
      <c r="H56" s="10" t="s">
        <v>100</v>
      </c>
      <c r="I56" s="11" t="s">
        <v>85</v>
      </c>
      <c r="J56" s="11" t="s">
        <v>222</v>
      </c>
      <c r="K56" s="24">
        <v>0</v>
      </c>
      <c r="L56" s="23"/>
      <c r="M56" s="51">
        <v>0</v>
      </c>
      <c r="N56" s="55" t="e">
        <f t="shared" si="0"/>
        <v>#DIV/0!</v>
      </c>
    </row>
    <row r="57" spans="1:14" ht="27.75" customHeight="1">
      <c r="A57" s="74" t="s">
        <v>223</v>
      </c>
      <c r="B57" s="75"/>
      <c r="C57" s="75"/>
      <c r="D57" s="75"/>
      <c r="E57" s="75"/>
      <c r="F57" s="75"/>
      <c r="G57" s="75"/>
      <c r="H57" s="75"/>
      <c r="I57" s="75"/>
      <c r="J57" s="76"/>
      <c r="K57" s="26">
        <f>K58+K59+K60+K61+K64+K65+K66+K62</f>
        <v>4189.9263599999995</v>
      </c>
      <c r="L57" s="23"/>
      <c r="M57" s="58">
        <f>M58+M59+M60+M61+M64+M65+M66+M62</f>
        <v>69.94570999999999</v>
      </c>
      <c r="N57" s="55">
        <f t="shared" si="0"/>
        <v>0.016693780269684738</v>
      </c>
    </row>
    <row r="58" spans="1:14" ht="110.25">
      <c r="A58" s="40" t="s">
        <v>127</v>
      </c>
      <c r="B58" s="39" t="s">
        <v>168</v>
      </c>
      <c r="C58" s="39" t="s">
        <v>169</v>
      </c>
      <c r="D58" s="39" t="s">
        <v>181</v>
      </c>
      <c r="E58" s="39" t="s">
        <v>182</v>
      </c>
      <c r="F58" s="4">
        <v>6</v>
      </c>
      <c r="G58" s="5" t="s">
        <v>134</v>
      </c>
      <c r="H58" s="6" t="s">
        <v>247</v>
      </c>
      <c r="I58" s="7" t="s">
        <v>135</v>
      </c>
      <c r="J58" s="7" t="s">
        <v>224</v>
      </c>
      <c r="K58" s="22">
        <v>245</v>
      </c>
      <c r="L58" s="23"/>
      <c r="M58" s="60">
        <v>63.94571</v>
      </c>
      <c r="N58" s="59">
        <f t="shared" si="0"/>
        <v>0.2610028979591837</v>
      </c>
    </row>
    <row r="59" spans="1:14" ht="78.75">
      <c r="A59" s="40" t="s">
        <v>133</v>
      </c>
      <c r="B59" s="39" t="s">
        <v>161</v>
      </c>
      <c r="C59" s="39" t="s">
        <v>170</v>
      </c>
      <c r="D59" s="39" t="s">
        <v>179</v>
      </c>
      <c r="E59" s="39" t="s">
        <v>180</v>
      </c>
      <c r="F59" s="4">
        <v>7</v>
      </c>
      <c r="G59" s="5" t="s">
        <v>142</v>
      </c>
      <c r="H59" s="6" t="s">
        <v>247</v>
      </c>
      <c r="I59" s="7" t="s">
        <v>143</v>
      </c>
      <c r="J59" s="7" t="s">
        <v>225</v>
      </c>
      <c r="K59" s="22">
        <v>50</v>
      </c>
      <c r="L59" s="23"/>
      <c r="M59" s="60">
        <v>6</v>
      </c>
      <c r="N59" s="59">
        <f t="shared" si="0"/>
        <v>0.12</v>
      </c>
    </row>
    <row r="60" spans="1:14" ht="157.5" customHeight="1">
      <c r="A60" s="40" t="s">
        <v>136</v>
      </c>
      <c r="B60" s="39" t="s">
        <v>128</v>
      </c>
      <c r="C60" s="13" t="s">
        <v>129</v>
      </c>
      <c r="D60" s="39" t="s">
        <v>130</v>
      </c>
      <c r="E60" s="39" t="s">
        <v>131</v>
      </c>
      <c r="F60" s="4">
        <v>8</v>
      </c>
      <c r="G60" s="5" t="s">
        <v>11</v>
      </c>
      <c r="H60" s="6" t="s">
        <v>104</v>
      </c>
      <c r="I60" s="7" t="s">
        <v>132</v>
      </c>
      <c r="J60" s="7" t="s">
        <v>226</v>
      </c>
      <c r="K60" s="27">
        <v>10</v>
      </c>
      <c r="L60" s="23"/>
      <c r="M60" s="53">
        <v>0</v>
      </c>
      <c r="N60" s="55">
        <f t="shared" si="0"/>
        <v>0</v>
      </c>
    </row>
    <row r="61" spans="1:14" ht="157.5">
      <c r="A61" s="40" t="s">
        <v>141</v>
      </c>
      <c r="B61" s="39" t="s">
        <v>137</v>
      </c>
      <c r="C61" s="39" t="s">
        <v>138</v>
      </c>
      <c r="D61" s="39" t="s">
        <v>130</v>
      </c>
      <c r="E61" s="39" t="s">
        <v>139</v>
      </c>
      <c r="F61" s="4">
        <v>9</v>
      </c>
      <c r="G61" s="5" t="s">
        <v>116</v>
      </c>
      <c r="H61" s="6" t="s">
        <v>117</v>
      </c>
      <c r="I61" s="7" t="s">
        <v>140</v>
      </c>
      <c r="J61" s="7" t="s">
        <v>227</v>
      </c>
      <c r="K61" s="27">
        <v>10</v>
      </c>
      <c r="L61" s="23"/>
      <c r="M61" s="53">
        <v>0</v>
      </c>
      <c r="N61" s="55">
        <f t="shared" si="0"/>
        <v>0</v>
      </c>
    </row>
    <row r="62" spans="1:14" ht="94.5" customHeight="1">
      <c r="A62" s="40" t="s">
        <v>144</v>
      </c>
      <c r="B62" s="39" t="s">
        <v>165</v>
      </c>
      <c r="C62" s="39" t="s">
        <v>171</v>
      </c>
      <c r="D62" s="39" t="s">
        <v>166</v>
      </c>
      <c r="E62" s="39" t="s">
        <v>167</v>
      </c>
      <c r="F62" s="4">
        <v>10</v>
      </c>
      <c r="G62" s="5" t="s">
        <v>172</v>
      </c>
      <c r="H62" s="6" t="s">
        <v>96</v>
      </c>
      <c r="I62" s="7" t="s">
        <v>176</v>
      </c>
      <c r="J62" s="7" t="s">
        <v>228</v>
      </c>
      <c r="K62" s="27">
        <v>150</v>
      </c>
      <c r="L62" s="23"/>
      <c r="M62" s="53">
        <v>0</v>
      </c>
      <c r="N62" s="55">
        <f t="shared" si="0"/>
        <v>0</v>
      </c>
    </row>
    <row r="63" spans="1:14" ht="84" customHeight="1" hidden="1">
      <c r="A63" s="86" t="s">
        <v>164</v>
      </c>
      <c r="B63" s="82" t="s">
        <v>178</v>
      </c>
      <c r="C63" s="82" t="s">
        <v>163</v>
      </c>
      <c r="D63" s="82"/>
      <c r="E63" s="82"/>
      <c r="F63" s="79">
        <v>11</v>
      </c>
      <c r="G63" s="5" t="s">
        <v>145</v>
      </c>
      <c r="H63" s="6" t="s">
        <v>97</v>
      </c>
      <c r="I63" s="7" t="s">
        <v>146</v>
      </c>
      <c r="J63" s="7" t="s">
        <v>229</v>
      </c>
      <c r="K63" s="22">
        <v>0</v>
      </c>
      <c r="L63" s="23"/>
      <c r="M63" s="53"/>
      <c r="N63" s="55" t="e">
        <f t="shared" si="0"/>
        <v>#DIV/0!</v>
      </c>
    </row>
    <row r="64" spans="1:14" ht="84" customHeight="1" hidden="1">
      <c r="A64" s="87"/>
      <c r="B64" s="84"/>
      <c r="C64" s="84"/>
      <c r="D64" s="84"/>
      <c r="E64" s="84"/>
      <c r="F64" s="80"/>
      <c r="G64" s="5"/>
      <c r="H64" s="6" t="s">
        <v>97</v>
      </c>
      <c r="I64" s="7" t="s">
        <v>147</v>
      </c>
      <c r="J64" s="7" t="s">
        <v>230</v>
      </c>
      <c r="K64" s="22">
        <v>0</v>
      </c>
      <c r="M64" s="53"/>
      <c r="N64" s="55" t="e">
        <f t="shared" si="0"/>
        <v>#DIV/0!</v>
      </c>
    </row>
    <row r="65" spans="1:14" ht="78.75" customHeight="1">
      <c r="A65" s="40" t="s">
        <v>164</v>
      </c>
      <c r="B65" s="41" t="s">
        <v>243</v>
      </c>
      <c r="C65" s="82" t="s">
        <v>163</v>
      </c>
      <c r="D65" s="82" t="s">
        <v>179</v>
      </c>
      <c r="E65" s="82" t="s">
        <v>180</v>
      </c>
      <c r="F65" s="79">
        <v>11</v>
      </c>
      <c r="G65" s="5" t="s">
        <v>248</v>
      </c>
      <c r="H65" s="6" t="s">
        <v>97</v>
      </c>
      <c r="I65" s="7"/>
      <c r="J65" s="39" t="s">
        <v>231</v>
      </c>
      <c r="K65" s="22">
        <v>3574.92636</v>
      </c>
      <c r="L65" s="23">
        <f>674.92636+2900</f>
        <v>3574.92636</v>
      </c>
      <c r="M65" s="53">
        <v>0</v>
      </c>
      <c r="N65" s="55">
        <f t="shared" si="0"/>
        <v>0</v>
      </c>
    </row>
    <row r="66" spans="1:14" ht="65.25" customHeight="1">
      <c r="A66" s="18" t="s">
        <v>177</v>
      </c>
      <c r="B66" s="35" t="s">
        <v>162</v>
      </c>
      <c r="C66" s="84"/>
      <c r="D66" s="84"/>
      <c r="E66" s="84"/>
      <c r="F66" s="80"/>
      <c r="G66" s="5" t="s">
        <v>249</v>
      </c>
      <c r="H66" s="6" t="s">
        <v>96</v>
      </c>
      <c r="I66" s="7" t="s">
        <v>175</v>
      </c>
      <c r="J66" s="39" t="s">
        <v>231</v>
      </c>
      <c r="K66" s="22">
        <v>150</v>
      </c>
      <c r="L66" s="23"/>
      <c r="M66" s="53">
        <v>0</v>
      </c>
      <c r="N66" s="55">
        <f t="shared" si="0"/>
        <v>0</v>
      </c>
    </row>
    <row r="67" spans="1:14" ht="15.75">
      <c r="A67" s="85" t="s">
        <v>173</v>
      </c>
      <c r="B67" s="85"/>
      <c r="C67" s="85"/>
      <c r="D67" s="85"/>
      <c r="E67" s="85"/>
      <c r="F67" s="85"/>
      <c r="G67" s="85"/>
      <c r="H67" s="39"/>
      <c r="I67" s="36"/>
      <c r="J67" s="36"/>
      <c r="K67" s="47">
        <f>K11+K18+K23+K38+K48+K57</f>
        <v>29668.410709999996</v>
      </c>
      <c r="L67" s="23"/>
      <c r="M67" s="54">
        <f>M11+M18+M23+M38+M48+M57</f>
        <v>4701.16965</v>
      </c>
      <c r="N67" s="55">
        <f t="shared" si="0"/>
        <v>0.15845707732552824</v>
      </c>
    </row>
    <row r="68" spans="11:13" ht="12.75">
      <c r="K68" s="23"/>
      <c r="M68" s="23"/>
    </row>
  </sheetData>
  <sheetProtection/>
  <mergeCells count="23">
    <mergeCell ref="C65:C66"/>
    <mergeCell ref="D65:D66"/>
    <mergeCell ref="E65:E66"/>
    <mergeCell ref="F65:F66"/>
    <mergeCell ref="A67:G67"/>
    <mergeCell ref="A63:A64"/>
    <mergeCell ref="B63:B64"/>
    <mergeCell ref="C63:C64"/>
    <mergeCell ref="D63:D64"/>
    <mergeCell ref="E63:E64"/>
    <mergeCell ref="F63:F64"/>
    <mergeCell ref="A11:A56"/>
    <mergeCell ref="B11:B56"/>
    <mergeCell ref="C11:C56"/>
    <mergeCell ref="D11:D56"/>
    <mergeCell ref="E11:E56"/>
    <mergeCell ref="A57:J57"/>
    <mergeCell ref="K2:N2"/>
    <mergeCell ref="A6:I8"/>
    <mergeCell ref="F9:G9"/>
    <mergeCell ref="A10:J10"/>
    <mergeCell ref="A3:D3"/>
    <mergeCell ref="A5:I5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scale="59" r:id="rId1"/>
  <rowBreaks count="2" manualBreakCount="2">
    <brk id="42" max="13" man="1"/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Татьяна Анатольевна</cp:lastModifiedBy>
  <cp:lastPrinted>2016-05-05T13:46:31Z</cp:lastPrinted>
  <dcterms:created xsi:type="dcterms:W3CDTF">2007-10-30T20:38:49Z</dcterms:created>
  <dcterms:modified xsi:type="dcterms:W3CDTF">2016-05-16T06:27:22Z</dcterms:modified>
  <cp:category/>
  <cp:version/>
  <cp:contentType/>
  <cp:contentStatus/>
</cp:coreProperties>
</file>