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91" windowWidth="10020" windowHeight="8145" activeTab="0"/>
  </bookViews>
  <sheets>
    <sheet name="3 попр. 2015" sheetId="1" r:id="rId1"/>
  </sheets>
  <definedNames>
    <definedName name="_xlnm.Print_Area" localSheetId="0">'3 попр. 2015'!$A$1:$L$172</definedName>
  </definedNames>
  <calcPr fullCalcOnLoad="1"/>
</workbook>
</file>

<file path=xl/sharedStrings.xml><?xml version="1.0" encoding="utf-8"?>
<sst xmlns="http://schemas.openxmlformats.org/spreadsheetml/2006/main" count="502" uniqueCount="234">
  <si>
    <t/>
  </si>
  <si>
    <t>0309</t>
  </si>
  <si>
    <t>0314</t>
  </si>
  <si>
    <t>0409</t>
  </si>
  <si>
    <t>Связь и информатика</t>
  </si>
  <si>
    <t>0410</t>
  </si>
  <si>
    <t>0501</t>
  </si>
  <si>
    <t>0502</t>
  </si>
  <si>
    <t>Мероприятия в области коммунального хозяйства</t>
  </si>
  <si>
    <t>0801</t>
  </si>
  <si>
    <t>1001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</si>
  <si>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</si>
  <si>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</si>
  <si>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</si>
  <si>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</si>
  <si>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</si>
  <si>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</si>
  <si>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611</t>
  </si>
  <si>
    <t>0310</t>
  </si>
  <si>
    <t>0503</t>
  </si>
  <si>
    <t>Молодежная политика и оздоровление детей</t>
  </si>
  <si>
    <t>0707</t>
  </si>
  <si>
    <t>0104</t>
  </si>
  <si>
    <t>61.7</t>
  </si>
  <si>
    <t>61</t>
  </si>
  <si>
    <t>61.7.1102</t>
  </si>
  <si>
    <t>61.8.1103</t>
  </si>
  <si>
    <t>Глава местной администрации (исполнительно-распорядительного органа муниципального образования)</t>
  </si>
  <si>
    <t>61.7.1104</t>
  </si>
  <si>
    <t>Расходы на выплаты муниципальным служащим органов местного самоуправления</t>
  </si>
  <si>
    <t>61.8</t>
  </si>
  <si>
    <t>Депутаты представительного органа муниципального образования</t>
  </si>
  <si>
    <t>0103</t>
  </si>
  <si>
    <t>61.8.1105</t>
  </si>
  <si>
    <t>Межбюджетные трансферты</t>
  </si>
  <si>
    <t>62.9</t>
  </si>
  <si>
    <t>62.9.1300</t>
  </si>
  <si>
    <t>62.9.1302</t>
  </si>
  <si>
    <t>540</t>
  </si>
  <si>
    <t>62.9.1303</t>
  </si>
  <si>
    <t>62.9.1304</t>
  </si>
  <si>
    <t>62.9.1305</t>
  </si>
  <si>
    <t>62.9.1306</t>
  </si>
  <si>
    <t>62.9.1307</t>
  </si>
  <si>
    <t>0111</t>
  </si>
  <si>
    <t>Резервные фонды местных администраций</t>
  </si>
  <si>
    <t>62.9.1502</t>
  </si>
  <si>
    <t xml:space="preserve"> 870</t>
  </si>
  <si>
    <t>0113</t>
  </si>
  <si>
    <t>62.9.1503</t>
  </si>
  <si>
    <t>62.9.1505</t>
  </si>
  <si>
    <t>Уплата прочих налогов, сборов и иных платежей</t>
  </si>
  <si>
    <t>852</t>
  </si>
  <si>
    <t>Осуществление первичного воинского учета на территориях, где отсутствуют военные комиссариаты</t>
  </si>
  <si>
    <t>0203</t>
  </si>
  <si>
    <t>62.9.5118</t>
  </si>
  <si>
    <t>0412</t>
  </si>
  <si>
    <t>Проведение выборов в представительные органы муниципального образования</t>
  </si>
  <si>
    <t>0107</t>
  </si>
  <si>
    <t>62.9.1543</t>
  </si>
  <si>
    <t>62.9.9548</t>
  </si>
  <si>
    <t>62.9.9518</t>
  </si>
  <si>
    <t>Пенсионное обеспечение</t>
  </si>
  <si>
    <t>62</t>
  </si>
  <si>
    <t>Прочие непрограммные расходы</t>
  </si>
  <si>
    <t>244</t>
  </si>
  <si>
    <t>121</t>
  </si>
  <si>
    <t>123</t>
  </si>
  <si>
    <t>Благоустройство</t>
  </si>
  <si>
    <t>Жилищное хозяйство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</si>
  <si>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</si>
  <si>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</si>
  <si>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</si>
  <si>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к Решению Совета депутатов</t>
  </si>
  <si>
    <t>МО Войсковицкое сельское поселение</t>
  </si>
  <si>
    <t>Приложение   7</t>
  </si>
  <si>
    <t>321</t>
  </si>
  <si>
    <t>Культура</t>
  </si>
  <si>
    <t>612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</si>
  <si>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</si>
  <si>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</si>
  <si>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</si>
  <si>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Дорожное хозяйство (Дорожные фонды)</t>
  </si>
  <si>
    <t>61.8.7134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</si>
  <si>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</si>
  <si>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</si>
  <si>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62.9.1507</t>
  </si>
  <si>
    <t>Другие вопросы в области национальной экономики</t>
  </si>
  <si>
    <t>62.9.1301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</si>
  <si>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</si>
  <si>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1101</t>
  </si>
  <si>
    <t>Физическая культура</t>
  </si>
  <si>
    <t xml:space="preserve">Ведомственная  структура  расходов бюджета МО Войсковицкое сельское поселение  на 2015 год </t>
  </si>
  <si>
    <t>АДМИНИСТРАЦИЯ ВОЙСКОВИЦКОГО СЕЛЬСКОГО ПОСЕЛЕНИЯ</t>
  </si>
  <si>
    <t>ПРОГРАММНАЯ ЧАСТЬ</t>
  </si>
  <si>
    <t xml:space="preserve">Муниципальная программа социально-экономического развития МО Войсковицкое сельское поселение  </t>
  </si>
  <si>
    <t>ПОДПРОГРАММА 1.</t>
  </si>
  <si>
    <t>71.1</t>
  </si>
  <si>
    <t>Стимулирование экономичесой активности на территории МО Войсковицкое сельское поселение</t>
  </si>
  <si>
    <t>Мероприятия в области информационно-коммуникационных технологий</t>
  </si>
  <si>
    <t>71.1.1516</t>
  </si>
  <si>
    <t>Мероприятия по землеустройству и землепользованию</t>
  </si>
  <si>
    <t>71.1.1518</t>
  </si>
  <si>
    <t xml:space="preserve">Прочая закупка товаров, работ и услуг для обеспечения государственных (муниципальных) нужд </t>
  </si>
  <si>
    <t>ПОДПРОГРАММА 2.</t>
  </si>
  <si>
    <t>71.2</t>
  </si>
  <si>
    <t>Обеспечение безопасности на территории МО Войсковицкое сельское поселение</t>
  </si>
  <si>
    <t>Защита населения и территорий от чрезвычайных ситуаций природного и техногенного характера,гражданская оборона</t>
  </si>
  <si>
    <t>Проведение мероприятий по гражданской обороне</t>
  </si>
  <si>
    <t>71.2.1509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</si>
  <si>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</si>
  <si>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71.2.1510</t>
  </si>
  <si>
    <t>Мероприятия по обеспечению первичных мер пожарной безопасности</t>
  </si>
  <si>
    <t>71.2.1512</t>
  </si>
  <si>
    <t>Профилактика терроризма и экстремизма</t>
  </si>
  <si>
    <t>71.2.1569</t>
  </si>
  <si>
    <t>ПОДПРОГРАММА 3.</t>
  </si>
  <si>
    <t>71.3</t>
  </si>
  <si>
    <t>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</t>
  </si>
  <si>
    <t>Содержание муниципального жилищного фонда, в том числе капитальный ремонт муниципального жилищного фонда</t>
  </si>
  <si>
    <t>71.3.1520</t>
  </si>
  <si>
    <t>Закупки товаров, работ и услуг в целях капитального ремонта государственного (муниципального) имущества</t>
  </si>
  <si>
    <t>243</t>
  </si>
  <si>
    <t>Мероприятия в области жилищного хозяйства</t>
  </si>
  <si>
    <t>71.3.1521</t>
  </si>
  <si>
    <t>71.3.1522</t>
  </si>
  <si>
    <t>Проведение мероприятий по организации уличного освещения</t>
  </si>
  <si>
    <t>71.3.1538</t>
  </si>
  <si>
    <t>Проведение мероприятий по озеленению территории поселения</t>
  </si>
  <si>
    <t>71.3.1540</t>
  </si>
  <si>
    <t>Мероприятия по организация и содержанию мест захоронений</t>
  </si>
  <si>
    <t>71.3.1541</t>
  </si>
  <si>
    <t>Прочие мероприятия по благоустройству территории  поселения</t>
  </si>
  <si>
    <t>71.3.1542</t>
  </si>
  <si>
    <t>Строительство и содержание автомобильных дорог и инженерных сооружений на них в границах муниципального образования</t>
  </si>
  <si>
    <t>71.3.1539</t>
  </si>
  <si>
    <t>Проведение мероприятий по обеспечению безопасности дорожного движения</t>
  </si>
  <si>
    <t>71.3.1554</t>
  </si>
  <si>
    <t>Капитальный ремонт и ремонт автомобильных дорог общего пользования местного значения</t>
  </si>
  <si>
    <t>71.3.1560</t>
  </si>
  <si>
    <t>ПОДПРОГРАММА 4.</t>
  </si>
  <si>
    <t>71.4</t>
  </si>
  <si>
    <t>Развитие культуры, организация праздничных мероприятий на территории Войсковицкого сельского поселения Гатчинского муниципального района</t>
  </si>
  <si>
    <t>Проведение культурно-массовых мероприятий к праздничным и памятным датам</t>
  </si>
  <si>
    <t>71.4.1563</t>
  </si>
  <si>
    <t>ПОДПРОГРАММА 5.</t>
  </si>
  <si>
    <t>71.5</t>
  </si>
  <si>
    <t>Развитие физической культуры, спорта и молодежной политики на территории Войсковицкого сельского поселения Гатчинского муниципального района</t>
  </si>
  <si>
    <t>Проведение мероприятий в области спорта и физической культуры</t>
  </si>
  <si>
    <t>71.5.1534</t>
  </si>
  <si>
    <t>Проведение мероприятий для детей и молодежи</t>
  </si>
  <si>
    <t>71.5.1523</t>
  </si>
  <si>
    <t>Организация временных оплачиваемых рабочих мест для несовершеннолетних граждан</t>
  </si>
  <si>
    <t>71.5.1566</t>
  </si>
  <si>
    <t>Комплексные меры по профилактике безнадзорности и правонарушений несовершеннолетних</t>
  </si>
  <si>
    <t>71.5.1568</t>
  </si>
  <si>
    <t>НЕПРОГРАММНАЯ ЧАСТЬ</t>
  </si>
  <si>
    <t>Доплаты к пенсиям государственных служащих субъектов Российской Федерации и муниципальных служащих</t>
  </si>
  <si>
    <t>62.9.1528</t>
  </si>
  <si>
    <t>Обеспечение деятельности органов управления</t>
  </si>
  <si>
    <t>Муниципальные служащие органов местного самоуправления (ФОТ)</t>
  </si>
  <si>
    <t>Расходы на выплату персоналу государственных (муниципальных) органов</t>
  </si>
  <si>
    <t>Содержание органов местного самоуправления,  том числе оплата труда немуниципальных служащих</t>
  </si>
  <si>
    <t>Обеспечение выполнения ОМСУ МО отдельных государственных полномочий ЛО в сфере административных правонарушений</t>
  </si>
  <si>
    <t>Прочие расходы</t>
  </si>
  <si>
    <t>Передача полномочий по жилищному контролю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</si>
  <si>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</si>
  <si>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</si>
  <si>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</si>
  <si>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некоторым вопросам в области землеустройства и архитектуры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</si>
  <si>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</si>
  <si>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</si>
  <si>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Оценка недвижимости, признание прав и регулирование отношений по государственной и муниципальной собственности</t>
  </si>
  <si>
    <t>62.9.1500</t>
  </si>
  <si>
    <t>62.9.5100</t>
  </si>
  <si>
    <t>Противодействие коррупции в администрации сельского поселения</t>
  </si>
  <si>
    <t>Развитие муниципальной службы</t>
  </si>
  <si>
    <t>МБУК "ВОЙСКОВИЦКИЙ ЦЕНТР КУЛЬТУРЫ И СПОРТА"</t>
  </si>
  <si>
    <t>Мероприятия по обеспечению деятельности подведомственных учреждений культуры (МБУК)</t>
  </si>
  <si>
    <t>71.4.1250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</si>
  <si>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</si>
  <si>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на  ные цели</t>
  </si>
  <si>
    <t>Мероприятия по обеспечению деятельности муниципальных библиотек</t>
  </si>
  <si>
    <t>71.4.1260</t>
  </si>
  <si>
    <t>Мероприятия по капитальному ремонту объектов культуры</t>
  </si>
  <si>
    <t>71.4.1564</t>
  </si>
  <si>
    <t>Мероприятия по обеспечению деятельности подведомственных учреждений физкультуры и спорта</t>
  </si>
  <si>
    <t>71.5.1280</t>
  </si>
  <si>
    <t>ИТОГО</t>
  </si>
  <si>
    <t>Общеэкономические вопросы</t>
  </si>
  <si>
    <t>0401</t>
  </si>
  <si>
    <t>Мероприятия по развитию и поддержке малого предпринимательства</t>
  </si>
  <si>
    <t>71.1.1551</t>
  </si>
  <si>
    <t>Бюджет на 2015 год, (до внесения изменений) (тыс.руб.)</t>
  </si>
  <si>
    <t>Бюджет на 2015 год, (уточненный) (тыс.руб.)</t>
  </si>
  <si>
    <t>Сельское хозяйство и рыболовство</t>
  </si>
  <si>
    <t>0405</t>
  </si>
  <si>
    <t>Содействие созданию условий для развития  сельского хозяйства</t>
  </si>
  <si>
    <t>71.1.1552</t>
  </si>
  <si>
    <t>62.9.1641</t>
  </si>
  <si>
    <t>Возмещение затрат по содержанию временно пустующих помещений, находящихся в муниципальной собственности в рамках непрограммных расходов ОМСУ</t>
  </si>
  <si>
    <t>62.9.1659</t>
  </si>
  <si>
    <t>Прочая закупка товаров, работ и услуг для обеспечения государственных (муниципальных) нужд</t>
  </si>
  <si>
    <t>изм_18_03_2015</t>
  </si>
  <si>
    <t>71.4.7067</t>
  </si>
  <si>
    <t>Развитие и поддержка малого предпринимательства</t>
  </si>
  <si>
    <t>62.9.9504</t>
  </si>
  <si>
    <t>Содействие развитию сельскохозяйственного производства, расширению рынка сельскохозяйственной продукции</t>
  </si>
  <si>
    <t>62.9.9535</t>
  </si>
  <si>
    <t>Подготовка и проведение мероприятий, посвящённых Дню Победы в Великой Отечественной войне 1941-1945г.г. в рамках непрограммных расходов ОМСУ</t>
  </si>
  <si>
    <t xml:space="preserve">(Обл) Государственная программа Ленинградской области "Устойчивое общественное развитие Ленинградской области". Прочие субсидии на реализацию областного закона от 14 декабря 2012года №95-оз , в том числе в населенных пунктах Ленинградской области </t>
  </si>
  <si>
    <t>62.9.7088</t>
  </si>
  <si>
    <t xml:space="preserve">ВЦП "Развитие части территории Войсковицкого сельского поселения  Гатчинского муниципального района на 2015 год" </t>
  </si>
  <si>
    <t>Поддержка муниципальных образований по развитию общественной инфраструктуры</t>
  </si>
  <si>
    <t>62.9.7202</t>
  </si>
  <si>
    <t>62.9.9558</t>
  </si>
  <si>
    <t>Мероприятия в области строительства, архитектуры и градостроительства</t>
  </si>
  <si>
    <t>71.1.1517</t>
  </si>
  <si>
    <t>71.3.7014</t>
  </si>
  <si>
    <t>71.5.1639</t>
  </si>
  <si>
    <t>414</t>
  </si>
  <si>
    <t>изм_16_06_2015</t>
  </si>
  <si>
    <t>71.3.1553</t>
  </si>
  <si>
    <t xml:space="preserve">Мероприятия по энергосбережению и повышению энергетической эффективности муниципальных объектов </t>
  </si>
  <si>
    <t>Строительство иреконтсрукция спортивных сооружений</t>
  </si>
  <si>
    <t>Прочая закупка товаров, работ и услуг для обеспечения гос.и муниц. нужд</t>
  </si>
  <si>
    <t>Обеспечение выплат стимулирующего характера работникам мун.учреждений культуры</t>
  </si>
  <si>
    <t>71.4.7036</t>
  </si>
  <si>
    <t>Субсидии на обеспечение выплат стимулирующего характера  (библиотека) обл.бюдж.</t>
  </si>
  <si>
    <t>Субсидии на обеспечение выплат стимулирующего характера  ( МБУК) обл.бюдж.</t>
  </si>
  <si>
    <t>изм_17_09_2015</t>
  </si>
  <si>
    <t>итс</t>
  </si>
  <si>
    <t>штраф</t>
  </si>
  <si>
    <t>№ 28   от 17.09.2015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</si>
</sst>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?"/>
    <numFmt numFmtId="173" formatCode="#,##0.0"/>
    <numFmt numFmtId="174" formatCode="#,##0.00_ ;[Red]\-#,##0.00\ "/>
    <numFmt numFmtId="175" formatCode="_-* #,##0.00000_р_._-;\-* #,##0.00000_р_._-;_-* &quot;-&quot;?????_р_._-;_-@_-"/>
    <numFmt numFmtId="176" formatCode="_-* #,##0.000&quot;р.&quot;_-;\-* #,##0.000&quot;р.&quot;_-;_-* &quot;-&quot;???&quot;р.&quot;_-;_-@_-"/>
    <numFmt numFmtId="177" formatCode="_-* #,##0.000_р_._-;\-* #,##0.000_р_._-;_-* &quot;-&quot;???_р_._-;_-@_-"/>
    <numFmt numFmtId="178" formatCode="#,##0.000"/>
    <numFmt numFmtId="179" formatCode="_-* #,##0.00_р_._-;\-* #,##0.00_р_._-;_-* &quot;-&quot;???_р_._-;_-@_-"/>
    <numFmt numFmtId="180" formatCode="0.000000"/>
    <numFmt numFmtId="181" formatCode="0.00000"/>
    <numFmt numFmtId="182" formatCode="0.0000"/>
    <numFmt numFmtId="183" formatCode="0.000"/>
    <numFmt numFmtId="184" formatCode="_-* #,##0.0000_р_._-;\-* #,##0.0000_р_._-;_-* &quot;-&quot;???_р_._-;_-@_-"/>
    <numFmt numFmtId="185" formatCode="_-* #,##0.00000_р_._-;\-* #,##0.00000_р_._-;_-* &quot;-&quot;???_р_._-;_-@_-"/>
    <numFmt numFmtId="186" formatCode="_-* #,##0.000000_р_._-;\-* #,##0.000000_р_._-;_-* &quot;-&quot;???_р_._-;_-@_-"/>
    <numFmt numFmtId="187" formatCode="_-* #,##0.0000000_р_._-;\-* #,##0.0000000_р_._-;_-* &quot;-&quot;???_р_._-;_-@_-"/>
    <numFmt numFmtId="188" formatCode="#,##0.0000"/>
    <numFmt numFmtId="189" formatCode="#,##0.00000"/>
    <numFmt numFmtId="190" formatCode="#,##0.000000"/>
  </numFmts>
  <fonts count="66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6"/>
      <color indexed="9"/>
      <name val="Times New Roman"/>
      <family val="1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6"/>
      <color theme="0"/>
      <name val="Times New Roman"/>
      <family val="1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6" fillId="33" borderId="11" xfId="0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4" fontId="56" fillId="33" borderId="13" xfId="0" applyNumberFormat="1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left" vertical="center" wrapText="1"/>
    </xf>
    <xf numFmtId="49" fontId="58" fillId="33" borderId="15" xfId="0" applyNumberFormat="1" applyFont="1" applyFill="1" applyBorder="1" applyAlignment="1">
      <alignment horizontal="left" vertical="center" wrapText="1"/>
    </xf>
    <xf numFmtId="49" fontId="58" fillId="33" borderId="16" xfId="0" applyNumberFormat="1" applyFont="1" applyFill="1" applyBorder="1" applyAlignment="1">
      <alignment horizontal="left" vertical="center" wrapText="1"/>
    </xf>
    <xf numFmtId="49" fontId="58" fillId="33" borderId="17" xfId="0" applyNumberFormat="1" applyFont="1" applyFill="1" applyBorder="1" applyAlignment="1">
      <alignment horizontal="center" vertical="center" wrapText="1"/>
    </xf>
    <xf numFmtId="4" fontId="58" fillId="33" borderId="18" xfId="0" applyNumberFormat="1" applyFont="1" applyFill="1" applyBorder="1" applyAlignment="1">
      <alignment horizontal="center" vertical="center" wrapText="1"/>
    </xf>
    <xf numFmtId="49" fontId="58" fillId="33" borderId="19" xfId="0" applyNumberFormat="1" applyFont="1" applyFill="1" applyBorder="1" applyAlignment="1">
      <alignment horizontal="left" vertical="center" wrapText="1"/>
    </xf>
    <xf numFmtId="49" fontId="58" fillId="33" borderId="1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49" fontId="59" fillId="33" borderId="19" xfId="0" applyNumberFormat="1" applyFont="1" applyFill="1" applyBorder="1" applyAlignment="1">
      <alignment horizontal="left" vertical="center" wrapText="1"/>
    </xf>
    <xf numFmtId="49" fontId="59" fillId="33" borderId="1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49" fontId="59" fillId="33" borderId="21" xfId="0" applyNumberFormat="1" applyFont="1" applyFill="1" applyBorder="1" applyAlignment="1">
      <alignment horizontal="left" vertical="center" wrapText="1"/>
    </xf>
    <xf numFmtId="49" fontId="59" fillId="33" borderId="22" xfId="0" applyNumberFormat="1" applyFont="1" applyFill="1" applyBorder="1" applyAlignment="1">
      <alignment horizontal="center" vertical="center" wrapText="1"/>
    </xf>
    <xf numFmtId="4" fontId="59" fillId="33" borderId="23" xfId="0" applyNumberFormat="1" applyFont="1" applyFill="1" applyBorder="1" applyAlignment="1">
      <alignment horizontal="center" vertical="center" wrapText="1"/>
    </xf>
    <xf numFmtId="49" fontId="58" fillId="33" borderId="24" xfId="0" applyNumberFormat="1" applyFont="1" applyFill="1" applyBorder="1" applyAlignment="1">
      <alignment horizontal="left" vertical="center" wrapText="1"/>
    </xf>
    <xf numFmtId="49" fontId="58" fillId="33" borderId="25" xfId="0" applyNumberFormat="1" applyFont="1" applyFill="1" applyBorder="1" applyAlignment="1">
      <alignment horizontal="center" vertical="center" wrapText="1"/>
    </xf>
    <xf numFmtId="4" fontId="58" fillId="33" borderId="26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left" vertical="center" wrapText="1"/>
    </xf>
    <xf numFmtId="49" fontId="59" fillId="33" borderId="27" xfId="0" applyNumberFormat="1" applyFont="1" applyFill="1" applyBorder="1" applyAlignment="1">
      <alignment horizontal="left" vertical="center" wrapText="1"/>
    </xf>
    <xf numFmtId="49" fontId="59" fillId="33" borderId="28" xfId="0" applyNumberFormat="1" applyFont="1" applyFill="1" applyBorder="1" applyAlignment="1">
      <alignment horizontal="center" vertical="center" wrapText="1"/>
    </xf>
    <xf numFmtId="4" fontId="56" fillId="33" borderId="13" xfId="0" applyNumberFormat="1" applyFont="1" applyFill="1" applyBorder="1" applyAlignment="1">
      <alignment horizontal="center" vertical="center" wrapText="1"/>
    </xf>
    <xf numFmtId="49" fontId="56" fillId="33" borderId="19" xfId="0" applyNumberFormat="1" applyFont="1" applyFill="1" applyBorder="1" applyAlignment="1">
      <alignment horizontal="left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vertical="center" wrapText="1"/>
    </xf>
    <xf numFmtId="49" fontId="5" fillId="33" borderId="19" xfId="0" applyNumberFormat="1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center" vertical="center" wrapText="1"/>
    </xf>
    <xf numFmtId="2" fontId="5" fillId="33" borderId="25" xfId="0" applyNumberFormat="1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wrapText="1"/>
    </xf>
    <xf numFmtId="0" fontId="56" fillId="33" borderId="12" xfId="0" applyFont="1" applyFill="1" applyBorder="1" applyAlignment="1">
      <alignment/>
    </xf>
    <xf numFmtId="4" fontId="56" fillId="33" borderId="29" xfId="0" applyNumberFormat="1" applyFont="1" applyFill="1" applyBorder="1" applyAlignment="1">
      <alignment horizontal="center" vertical="center"/>
    </xf>
    <xf numFmtId="4" fontId="58" fillId="33" borderId="30" xfId="0" applyNumberFormat="1" applyFont="1" applyFill="1" applyBorder="1" applyAlignment="1">
      <alignment horizontal="center" vertical="center" wrapText="1"/>
    </xf>
    <xf numFmtId="49" fontId="59" fillId="33" borderId="16" xfId="0" applyNumberFormat="1" applyFont="1" applyFill="1" applyBorder="1" applyAlignment="1">
      <alignment horizontal="left" vertical="center" wrapText="1"/>
    </xf>
    <xf numFmtId="49" fontId="59" fillId="33" borderId="31" xfId="0" applyNumberFormat="1" applyFont="1" applyFill="1" applyBorder="1" applyAlignment="1">
      <alignment horizontal="center" vertical="center" wrapText="1"/>
    </xf>
    <xf numFmtId="4" fontId="60" fillId="33" borderId="29" xfId="0" applyNumberFormat="1" applyFont="1" applyFill="1" applyBorder="1" applyAlignment="1">
      <alignment horizontal="center" vertical="center" wrapText="1"/>
    </xf>
    <xf numFmtId="0" fontId="11" fillId="33" borderId="10" xfId="53" applyFont="1" applyFill="1" applyBorder="1" applyAlignment="1">
      <alignment horizontal="left" vertical="center" wrapText="1"/>
      <protection/>
    </xf>
    <xf numFmtId="49" fontId="58" fillId="33" borderId="10" xfId="0" applyNumberFormat="1" applyFont="1" applyFill="1" applyBorder="1" applyAlignment="1">
      <alignment horizontal="left" vertical="center" wrapText="1"/>
    </xf>
    <xf numFmtId="49" fontId="59" fillId="33" borderId="10" xfId="0" applyNumberFormat="1" applyFont="1" applyFill="1" applyBorder="1" applyAlignment="1">
      <alignment horizontal="left" vertical="center" wrapText="1"/>
    </xf>
    <xf numFmtId="4" fontId="56" fillId="33" borderId="30" xfId="0" applyNumberFormat="1" applyFont="1" applyFill="1" applyBorder="1" applyAlignment="1">
      <alignment horizontal="center" vertical="center" wrapText="1"/>
    </xf>
    <xf numFmtId="4" fontId="58" fillId="33" borderId="32" xfId="0" applyNumberFormat="1" applyFont="1" applyFill="1" applyBorder="1" applyAlignment="1">
      <alignment horizontal="center" vertical="center" wrapText="1"/>
    </xf>
    <xf numFmtId="4" fontId="59" fillId="33" borderId="32" xfId="0" applyNumberFormat="1" applyFont="1" applyFill="1" applyBorder="1" applyAlignment="1">
      <alignment horizontal="center" vertical="center" wrapText="1"/>
    </xf>
    <xf numFmtId="4" fontId="56" fillId="33" borderId="32" xfId="0" applyNumberFormat="1" applyFont="1" applyFill="1" applyBorder="1" applyAlignment="1">
      <alignment horizontal="center" vertical="center" wrapText="1"/>
    </xf>
    <xf numFmtId="4" fontId="5" fillId="33" borderId="32" xfId="0" applyNumberFormat="1" applyFont="1" applyFill="1" applyBorder="1" applyAlignment="1">
      <alignment horizontal="center" vertical="center" wrapText="1"/>
    </xf>
    <xf numFmtId="4" fontId="59" fillId="33" borderId="33" xfId="0" applyNumberFormat="1" applyFont="1" applyFill="1" applyBorder="1" applyAlignment="1">
      <alignment horizontal="center" vertical="center" wrapText="1"/>
    </xf>
    <xf numFmtId="4" fontId="61" fillId="33" borderId="0" xfId="0" applyNumberFormat="1" applyFont="1" applyFill="1" applyAlignment="1">
      <alignment/>
    </xf>
    <xf numFmtId="4" fontId="58" fillId="0" borderId="20" xfId="0" applyNumberFormat="1" applyFont="1" applyFill="1" applyBorder="1" applyAlignment="1">
      <alignment horizontal="center" vertical="center" wrapText="1"/>
    </xf>
    <xf numFmtId="4" fontId="59" fillId="0" borderId="20" xfId="0" applyNumberFormat="1" applyFont="1" applyFill="1" applyBorder="1" applyAlignment="1">
      <alignment horizontal="center" vertical="center" wrapText="1"/>
    </xf>
    <xf numFmtId="4" fontId="59" fillId="0" borderId="23" xfId="0" applyNumberFormat="1" applyFont="1" applyFill="1" applyBorder="1" applyAlignment="1">
      <alignment horizontal="center" vertical="center" wrapText="1"/>
    </xf>
    <xf numFmtId="4" fontId="58" fillId="0" borderId="18" xfId="0" applyNumberFormat="1" applyFont="1" applyFill="1" applyBorder="1" applyAlignment="1">
      <alignment horizontal="center" vertical="center" wrapText="1"/>
    </xf>
    <xf numFmtId="4" fontId="58" fillId="0" borderId="32" xfId="0" applyNumberFormat="1" applyFont="1" applyFill="1" applyBorder="1" applyAlignment="1">
      <alignment horizontal="center" vertical="center" wrapText="1"/>
    </xf>
    <xf numFmtId="4" fontId="59" fillId="0" borderId="32" xfId="0" applyNumberFormat="1" applyFont="1" applyFill="1" applyBorder="1" applyAlignment="1">
      <alignment horizontal="center" vertical="center" wrapText="1"/>
    </xf>
    <xf numFmtId="4" fontId="59" fillId="0" borderId="33" xfId="0" applyNumberFormat="1" applyFont="1" applyFill="1" applyBorder="1" applyAlignment="1">
      <alignment horizontal="center" vertical="center" wrapText="1"/>
    </xf>
    <xf numFmtId="49" fontId="58" fillId="33" borderId="34" xfId="0" applyNumberFormat="1" applyFont="1" applyFill="1" applyBorder="1" applyAlignment="1">
      <alignment horizontal="center" vertical="center" wrapText="1"/>
    </xf>
    <xf numFmtId="49" fontId="59" fillId="0" borderId="34" xfId="0" applyNumberFormat="1" applyFont="1" applyFill="1" applyBorder="1" applyAlignment="1">
      <alignment horizontal="center" vertical="center" wrapText="1"/>
    </xf>
    <xf numFmtId="49" fontId="59" fillId="33" borderId="34" xfId="0" applyNumberFormat="1" applyFont="1" applyFill="1" applyBorder="1" applyAlignment="1">
      <alignment horizontal="center" vertical="center" wrapText="1"/>
    </xf>
    <xf numFmtId="49" fontId="5" fillId="33" borderId="34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wrapText="1"/>
    </xf>
    <xf numFmtId="49" fontId="59" fillId="33" borderId="35" xfId="0" applyNumberFormat="1" applyFont="1" applyFill="1" applyBorder="1" applyAlignment="1">
      <alignment horizontal="center" vertical="center" wrapText="1"/>
    </xf>
    <xf numFmtId="4" fontId="59" fillId="0" borderId="36" xfId="0" applyNumberFormat="1" applyFont="1" applyFill="1" applyBorder="1" applyAlignment="1">
      <alignment horizontal="center" vertical="center" wrapText="1"/>
    </xf>
    <xf numFmtId="49" fontId="59" fillId="33" borderId="37" xfId="0" applyNumberFormat="1" applyFont="1" applyFill="1" applyBorder="1" applyAlignment="1">
      <alignment horizontal="center" vertical="center" wrapText="1"/>
    </xf>
    <xf numFmtId="4" fontId="60" fillId="0" borderId="13" xfId="0" applyNumberFormat="1" applyFont="1" applyFill="1" applyBorder="1" applyAlignment="1">
      <alignment horizontal="center" vertical="center" wrapText="1"/>
    </xf>
    <xf numFmtId="4" fontId="59" fillId="0" borderId="38" xfId="0" applyNumberFormat="1" applyFont="1" applyFill="1" applyBorder="1" applyAlignment="1">
      <alignment horizontal="center" vertical="center" wrapText="1"/>
    </xf>
    <xf numFmtId="4" fontId="56" fillId="0" borderId="13" xfId="0" applyNumberFormat="1" applyFont="1" applyFill="1" applyBorder="1" applyAlignment="1">
      <alignment horizontal="center" vertical="center"/>
    </xf>
    <xf numFmtId="2" fontId="5" fillId="33" borderId="39" xfId="0" applyNumberFormat="1" applyFont="1" applyFill="1" applyBorder="1" applyAlignment="1">
      <alignment horizontal="center" vertical="center" wrapText="1"/>
    </xf>
    <xf numFmtId="49" fontId="57" fillId="33" borderId="40" xfId="0" applyNumberFormat="1" applyFont="1" applyFill="1" applyBorder="1" applyAlignment="1">
      <alignment horizontal="center" vertical="center" wrapText="1"/>
    </xf>
    <xf numFmtId="49" fontId="58" fillId="33" borderId="41" xfId="0" applyNumberFormat="1" applyFont="1" applyFill="1" applyBorder="1" applyAlignment="1">
      <alignment horizontal="center" vertical="center" wrapText="1"/>
    </xf>
    <xf numFmtId="49" fontId="58" fillId="33" borderId="39" xfId="0" applyNumberFormat="1" applyFont="1" applyFill="1" applyBorder="1" applyAlignment="1">
      <alignment horizontal="center" vertical="center" wrapText="1"/>
    </xf>
    <xf numFmtId="49" fontId="59" fillId="33" borderId="42" xfId="0" applyNumberFormat="1" applyFont="1" applyFill="1" applyBorder="1" applyAlignment="1">
      <alignment horizontal="center" vertical="center" wrapText="1"/>
    </xf>
    <xf numFmtId="49" fontId="56" fillId="33" borderId="34" xfId="0" applyNumberFormat="1" applyFont="1" applyFill="1" applyBorder="1" applyAlignment="1">
      <alignment horizontal="center" vertical="center" wrapText="1"/>
    </xf>
    <xf numFmtId="0" fontId="56" fillId="33" borderId="40" xfId="0" applyFont="1" applyFill="1" applyBorder="1" applyAlignment="1">
      <alignment/>
    </xf>
    <xf numFmtId="2" fontId="5" fillId="33" borderId="30" xfId="0" applyNumberFormat="1" applyFont="1" applyFill="1" applyBorder="1" applyAlignment="1">
      <alignment horizontal="center" vertical="center" wrapText="1"/>
    </xf>
    <xf numFmtId="2" fontId="9" fillId="33" borderId="29" xfId="0" applyNumberFormat="1" applyFont="1" applyFill="1" applyBorder="1" applyAlignment="1">
      <alignment horizontal="center" vertical="center" wrapText="1"/>
    </xf>
    <xf numFmtId="4" fontId="58" fillId="33" borderId="43" xfId="0" applyNumberFormat="1" applyFont="1" applyFill="1" applyBorder="1" applyAlignment="1">
      <alignment horizontal="center" vertical="center" wrapText="1"/>
    </xf>
    <xf numFmtId="4" fontId="56" fillId="33" borderId="29" xfId="0" applyNumberFormat="1" applyFont="1" applyFill="1" applyBorder="1" applyAlignment="1">
      <alignment horizontal="center" vertical="center" wrapText="1"/>
    </xf>
    <xf numFmtId="4" fontId="60" fillId="33" borderId="44" xfId="0" applyNumberFormat="1" applyFont="1" applyFill="1" applyBorder="1" applyAlignment="1">
      <alignment horizontal="center" vertical="center" wrapText="1"/>
    </xf>
    <xf numFmtId="4" fontId="59" fillId="33" borderId="44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" fillId="33" borderId="26" xfId="0" applyNumberFormat="1" applyFont="1" applyFill="1" applyBorder="1" applyAlignment="1">
      <alignment horizontal="center" vertical="center" wrapText="1"/>
    </xf>
    <xf numFmtId="4" fontId="9" fillId="33" borderId="13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Alignment="1">
      <alignment/>
    </xf>
    <xf numFmtId="174" fontId="62" fillId="33" borderId="0" xfId="0" applyNumberFormat="1" applyFont="1" applyFill="1" applyAlignment="1">
      <alignment vertical="center"/>
    </xf>
    <xf numFmtId="0" fontId="62" fillId="33" borderId="0" xfId="0" applyFont="1" applyFill="1" applyBorder="1" applyAlignment="1">
      <alignment/>
    </xf>
    <xf numFmtId="0" fontId="63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 vertical="center"/>
    </xf>
    <xf numFmtId="0" fontId="62" fillId="33" borderId="0" xfId="0" applyFont="1" applyFill="1" applyAlignment="1">
      <alignment/>
    </xf>
    <xf numFmtId="2" fontId="62" fillId="33" borderId="0" xfId="0" applyNumberFormat="1" applyFont="1" applyFill="1" applyBorder="1" applyAlignment="1">
      <alignment wrapText="1"/>
    </xf>
    <xf numFmtId="2" fontId="62" fillId="33" borderId="0" xfId="0" applyNumberFormat="1" applyFont="1" applyFill="1" applyBorder="1" applyAlignment="1">
      <alignment/>
    </xf>
    <xf numFmtId="0" fontId="62" fillId="33" borderId="0" xfId="0" applyFont="1" applyFill="1" applyBorder="1" applyAlignment="1">
      <alignment horizontal="center" vertical="center"/>
    </xf>
    <xf numFmtId="179" fontId="64" fillId="33" borderId="0" xfId="0" applyNumberFormat="1" applyFont="1" applyFill="1" applyBorder="1" applyAlignment="1">
      <alignment/>
    </xf>
    <xf numFmtId="177" fontId="65" fillId="33" borderId="0" xfId="0" applyNumberFormat="1" applyFont="1" applyFill="1" applyBorder="1" applyAlignment="1">
      <alignment/>
    </xf>
    <xf numFmtId="4" fontId="58" fillId="33" borderId="45" xfId="0" applyNumberFormat="1" applyFont="1" applyFill="1" applyBorder="1" applyAlignment="1">
      <alignment horizontal="center" vertical="center" wrapText="1"/>
    </xf>
    <xf numFmtId="4" fontId="58" fillId="33" borderId="46" xfId="0" applyNumberFormat="1" applyFont="1" applyFill="1" applyBorder="1" applyAlignment="1">
      <alignment horizontal="center" vertical="center" wrapText="1"/>
    </xf>
    <xf numFmtId="4" fontId="5" fillId="33" borderId="45" xfId="0" applyNumberFormat="1" applyFont="1" applyFill="1" applyBorder="1" applyAlignment="1">
      <alignment horizontal="center" vertical="center" wrapText="1"/>
    </xf>
    <xf numFmtId="4" fontId="5" fillId="33" borderId="46" xfId="0" applyNumberFormat="1" applyFont="1" applyFill="1" applyBorder="1" applyAlignment="1">
      <alignment horizontal="center" vertical="center" wrapText="1"/>
    </xf>
    <xf numFmtId="4" fontId="5" fillId="0" borderId="47" xfId="0" applyNumberFormat="1" applyFont="1" applyFill="1" applyBorder="1" applyAlignment="1">
      <alignment horizontal="center" vertical="center" wrapText="1"/>
    </xf>
    <xf numFmtId="4" fontId="5" fillId="0" borderId="48" xfId="0" applyNumberFormat="1" applyFont="1" applyFill="1" applyBorder="1" applyAlignment="1">
      <alignment horizontal="center" vertical="center" wrapText="1"/>
    </xf>
    <xf numFmtId="49" fontId="5" fillId="33" borderId="49" xfId="0" applyNumberFormat="1" applyFont="1" applyFill="1" applyBorder="1" applyAlignment="1">
      <alignment horizontal="center" vertical="center" wrapText="1"/>
    </xf>
    <xf numFmtId="49" fontId="5" fillId="33" borderId="50" xfId="0" applyNumberFormat="1" applyFont="1" applyFill="1" applyBorder="1" applyAlignment="1">
      <alignment horizontal="center" vertical="center" wrapText="1"/>
    </xf>
    <xf numFmtId="49" fontId="59" fillId="33" borderId="49" xfId="0" applyNumberFormat="1" applyFont="1" applyFill="1" applyBorder="1" applyAlignment="1">
      <alignment horizontal="center" vertical="center" wrapText="1"/>
    </xf>
    <xf numFmtId="49" fontId="59" fillId="33" borderId="50" xfId="0" applyNumberFormat="1" applyFont="1" applyFill="1" applyBorder="1" applyAlignment="1">
      <alignment horizontal="center" vertical="center" wrapText="1"/>
    </xf>
    <xf numFmtId="49" fontId="59" fillId="33" borderId="51" xfId="0" applyNumberFormat="1" applyFont="1" applyFill="1" applyBorder="1" applyAlignment="1">
      <alignment horizontal="center" vertical="center" wrapText="1"/>
    </xf>
    <xf numFmtId="49" fontId="59" fillId="33" borderId="52" xfId="0" applyNumberFormat="1" applyFont="1" applyFill="1" applyBorder="1" applyAlignment="1">
      <alignment horizontal="center" vertical="center" wrapText="1"/>
    </xf>
    <xf numFmtId="4" fontId="5" fillId="33" borderId="47" xfId="0" applyNumberFormat="1" applyFont="1" applyFill="1" applyBorder="1" applyAlignment="1">
      <alignment horizontal="center" vertical="center" wrapText="1"/>
    </xf>
    <xf numFmtId="4" fontId="5" fillId="33" borderId="48" xfId="0" applyNumberFormat="1" applyFont="1" applyFill="1" applyBorder="1" applyAlignment="1">
      <alignment horizontal="center" vertical="center" wrapText="1"/>
    </xf>
    <xf numFmtId="49" fontId="56" fillId="33" borderId="53" xfId="0" applyNumberFormat="1" applyFont="1" applyFill="1" applyBorder="1" applyAlignment="1">
      <alignment horizontal="center" vertical="center" wrapText="1"/>
    </xf>
    <xf numFmtId="49" fontId="56" fillId="33" borderId="54" xfId="0" applyNumberFormat="1" applyFont="1" applyFill="1" applyBorder="1" applyAlignment="1">
      <alignment horizontal="center" vertical="center" wrapText="1"/>
    </xf>
    <xf numFmtId="49" fontId="60" fillId="33" borderId="53" xfId="0" applyNumberFormat="1" applyFont="1" applyFill="1" applyBorder="1" applyAlignment="1">
      <alignment horizontal="center" vertical="center" wrapText="1"/>
    </xf>
    <xf numFmtId="49" fontId="60" fillId="33" borderId="54" xfId="0" applyNumberFormat="1" applyFont="1" applyFill="1" applyBorder="1" applyAlignment="1">
      <alignment horizontal="center" vertical="center" wrapText="1"/>
    </xf>
    <xf numFmtId="49" fontId="58" fillId="33" borderId="49" xfId="0" applyNumberFormat="1" applyFont="1" applyFill="1" applyBorder="1" applyAlignment="1">
      <alignment horizontal="center" vertical="center" wrapText="1"/>
    </xf>
    <xf numFmtId="49" fontId="58" fillId="33" borderId="50" xfId="0" applyNumberFormat="1" applyFont="1" applyFill="1" applyBorder="1" applyAlignment="1">
      <alignment horizontal="center" vertical="center" wrapText="1"/>
    </xf>
    <xf numFmtId="4" fontId="58" fillId="33" borderId="47" xfId="0" applyNumberFormat="1" applyFont="1" applyFill="1" applyBorder="1" applyAlignment="1">
      <alignment horizontal="center" vertical="center" wrapText="1"/>
    </xf>
    <xf numFmtId="4" fontId="58" fillId="33" borderId="48" xfId="0" applyNumberFormat="1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57" fillId="33" borderId="49" xfId="0" applyFont="1" applyFill="1" applyBorder="1" applyAlignment="1">
      <alignment horizontal="center" vertical="center" wrapText="1"/>
    </xf>
    <xf numFmtId="0" fontId="57" fillId="33" borderId="50" xfId="0" applyFont="1" applyFill="1" applyBorder="1" applyAlignment="1">
      <alignment horizontal="center" vertical="center" wrapText="1"/>
    </xf>
    <xf numFmtId="49" fontId="57" fillId="33" borderId="51" xfId="0" applyNumberFormat="1" applyFont="1" applyFill="1" applyBorder="1" applyAlignment="1">
      <alignment horizontal="center" vertical="center" wrapText="1"/>
    </xf>
    <xf numFmtId="49" fontId="57" fillId="33" borderId="5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right" vertical="center" wrapText="1"/>
    </xf>
    <xf numFmtId="2" fontId="4" fillId="33" borderId="0" xfId="0" applyNumberFormat="1" applyFont="1" applyFill="1" applyBorder="1" applyAlignment="1">
      <alignment horizontal="right" vertical="center" wrapText="1"/>
    </xf>
    <xf numFmtId="2" fontId="9" fillId="33" borderId="0" xfId="0" applyNumberFormat="1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tabSelected="1" zoomScale="80" zoomScaleNormal="80" zoomScalePageLayoutView="0" workbookViewId="0" topLeftCell="A1">
      <selection activeCell="U7" sqref="U7"/>
    </sheetView>
  </sheetViews>
  <sheetFormatPr defaultColWidth="9.140625" defaultRowHeight="12.75" outlineLevelRow="1"/>
  <cols>
    <col min="1" max="1" width="50.7109375" style="2" customWidth="1"/>
    <col min="2" max="2" width="10.00390625" style="2" customWidth="1"/>
    <col min="3" max="3" width="8.7109375" style="2" customWidth="1"/>
    <col min="4" max="4" width="10.28125" style="2" customWidth="1"/>
    <col min="5" max="5" width="13.00390625" style="2" customWidth="1"/>
    <col min="6" max="6" width="14.421875" style="90" customWidth="1"/>
    <col min="7" max="7" width="13.28125" style="91" hidden="1" customWidth="1"/>
    <col min="8" max="8" width="6.28125" style="92" hidden="1" customWidth="1"/>
    <col min="9" max="9" width="6.00390625" style="92" hidden="1" customWidth="1"/>
    <col min="10" max="10" width="7.28125" style="92" hidden="1" customWidth="1"/>
    <col min="11" max="11" width="6.28125" style="92" hidden="1" customWidth="1"/>
    <col min="12" max="12" width="12.57421875" style="92" hidden="1" customWidth="1"/>
    <col min="13" max="16384" width="9.140625" style="2" customWidth="1"/>
  </cols>
  <sheetData>
    <row r="1" spans="1:6" ht="12.75" customHeight="1">
      <c r="A1" s="3"/>
      <c r="B1" s="3"/>
      <c r="C1" s="3"/>
      <c r="D1" s="130" t="s">
        <v>75</v>
      </c>
      <c r="E1" s="130"/>
      <c r="F1" s="4"/>
    </row>
    <row r="2" spans="1:6" ht="12.75" customHeight="1">
      <c r="A2" s="5"/>
      <c r="B2" s="5"/>
      <c r="C2" s="5"/>
      <c r="D2" s="131" t="s">
        <v>73</v>
      </c>
      <c r="E2" s="131"/>
      <c r="F2" s="4"/>
    </row>
    <row r="3" spans="1:6" ht="12.75" customHeight="1">
      <c r="A3" s="5"/>
      <c r="B3" s="5"/>
      <c r="C3" s="5"/>
      <c r="D3" s="131" t="s">
        <v>74</v>
      </c>
      <c r="E3" s="131"/>
      <c r="F3" s="4"/>
    </row>
    <row r="4" spans="1:6" ht="12.75" customHeight="1">
      <c r="A4" s="6"/>
      <c r="B4" s="6"/>
      <c r="C4" s="6"/>
      <c r="D4" s="131" t="s">
        <v>233</v>
      </c>
      <c r="E4" s="131"/>
      <c r="F4" s="4"/>
    </row>
    <row r="5" spans="1:7" ht="35.25" customHeight="1" thickBot="1">
      <c r="A5" s="132" t="s">
        <v>92</v>
      </c>
      <c r="B5" s="132"/>
      <c r="C5" s="132"/>
      <c r="D5" s="132"/>
      <c r="E5" s="132"/>
      <c r="F5" s="133"/>
      <c r="G5" s="133"/>
    </row>
    <row r="6" spans="1:13" ht="81.75" customHeight="1" thickBot="1">
      <c r="A6" s="37" t="s">
        <v>13</v>
      </c>
      <c r="B6" s="38" t="s">
        <v>15</v>
      </c>
      <c r="C6" s="38" t="s">
        <v>16</v>
      </c>
      <c r="D6" s="74" t="s">
        <v>14</v>
      </c>
      <c r="E6" s="81" t="s">
        <v>193</v>
      </c>
      <c r="F6" s="88" t="s">
        <v>194</v>
      </c>
      <c r="H6" s="123" t="s">
        <v>203</v>
      </c>
      <c r="I6" s="123"/>
      <c r="J6" s="123" t="s">
        <v>221</v>
      </c>
      <c r="K6" s="123"/>
      <c r="L6" s="93" t="s">
        <v>230</v>
      </c>
      <c r="M6"/>
    </row>
    <row r="7" spans="1:13" ht="16.5" customHeight="1" thickBot="1">
      <c r="A7" s="124" t="s">
        <v>93</v>
      </c>
      <c r="B7" s="125"/>
      <c r="C7" s="125"/>
      <c r="D7" s="125"/>
      <c r="E7" s="82">
        <f>E8+E88</f>
        <v>25623.839999999997</v>
      </c>
      <c r="F7" s="89">
        <f>F8+F88</f>
        <v>32447.13757</v>
      </c>
      <c r="M7"/>
    </row>
    <row r="8" spans="1:13" ht="18" customHeight="1" thickBot="1">
      <c r="A8" s="7" t="s">
        <v>94</v>
      </c>
      <c r="B8" s="8">
        <v>70</v>
      </c>
      <c r="C8" s="9"/>
      <c r="D8" s="75"/>
      <c r="E8" s="41">
        <f>E9</f>
        <v>12047.66</v>
      </c>
      <c r="F8" s="73">
        <f>F9</f>
        <v>17679.21474</v>
      </c>
      <c r="M8"/>
    </row>
    <row r="9" spans="1:13" ht="43.5" thickBot="1">
      <c r="A9" s="7" t="s">
        <v>95</v>
      </c>
      <c r="B9" s="8">
        <v>71</v>
      </c>
      <c r="C9" s="9"/>
      <c r="D9" s="75"/>
      <c r="E9" s="41">
        <f>E10+E26+E39+E69+E74</f>
        <v>12047.66</v>
      </c>
      <c r="F9" s="10">
        <f>F10+F26+F39+F69+F74</f>
        <v>17679.21474</v>
      </c>
      <c r="M9"/>
    </row>
    <row r="10" spans="1:13" ht="15" customHeight="1">
      <c r="A10" s="11" t="s">
        <v>96</v>
      </c>
      <c r="B10" s="119" t="s">
        <v>97</v>
      </c>
      <c r="C10" s="126"/>
      <c r="D10" s="128"/>
      <c r="E10" s="121">
        <f>E12+E15+E20+E23</f>
        <v>450</v>
      </c>
      <c r="F10" s="101">
        <f>F12+F15+F20+F23</f>
        <v>566</v>
      </c>
      <c r="M10" s="87"/>
    </row>
    <row r="11" spans="1:13" ht="26.25" thickBot="1">
      <c r="A11" s="12" t="s">
        <v>98</v>
      </c>
      <c r="B11" s="120"/>
      <c r="C11" s="127"/>
      <c r="D11" s="129"/>
      <c r="E11" s="122"/>
      <c r="F11" s="102"/>
      <c r="M11"/>
    </row>
    <row r="12" spans="1:13" ht="12.75" customHeight="1">
      <c r="A12" s="13" t="s">
        <v>4</v>
      </c>
      <c r="B12" s="14"/>
      <c r="C12" s="14" t="s">
        <v>0</v>
      </c>
      <c r="D12" s="76" t="s">
        <v>5</v>
      </c>
      <c r="E12" s="83">
        <f>E13</f>
        <v>300</v>
      </c>
      <c r="F12" s="15">
        <f>F13</f>
        <v>336</v>
      </c>
      <c r="M12"/>
    </row>
    <row r="13" spans="1:13" ht="28.5" customHeight="1">
      <c r="A13" s="16" t="s">
        <v>99</v>
      </c>
      <c r="B13" s="17" t="s">
        <v>100</v>
      </c>
      <c r="C13" s="17"/>
      <c r="D13" s="63"/>
      <c r="E13" s="50">
        <f>E14</f>
        <v>300</v>
      </c>
      <c r="F13" s="18">
        <f>F14</f>
        <v>336</v>
      </c>
      <c r="M13"/>
    </row>
    <row r="14" spans="1:13" ht="12.75" customHeight="1">
      <c r="A14" s="19" t="s">
        <v>202</v>
      </c>
      <c r="B14" s="20" t="s">
        <v>100</v>
      </c>
      <c r="C14" s="20" t="s">
        <v>65</v>
      </c>
      <c r="D14" s="65" t="s">
        <v>5</v>
      </c>
      <c r="E14" s="51">
        <v>300</v>
      </c>
      <c r="F14" s="21">
        <f>300+L14</f>
        <v>336</v>
      </c>
      <c r="K14" s="92" t="s">
        <v>231</v>
      </c>
      <c r="L14" s="92">
        <v>36</v>
      </c>
      <c r="M14"/>
    </row>
    <row r="15" spans="1:13" ht="16.5" customHeight="1">
      <c r="A15" s="16" t="s">
        <v>87</v>
      </c>
      <c r="B15" s="17"/>
      <c r="C15" s="17"/>
      <c r="D15" s="63" t="s">
        <v>56</v>
      </c>
      <c r="E15" s="50">
        <f>E16+E18</f>
        <v>150</v>
      </c>
      <c r="F15" s="18">
        <f>F16+F18</f>
        <v>230</v>
      </c>
      <c r="M15"/>
    </row>
    <row r="16" spans="1:13" ht="25.5">
      <c r="A16" s="16" t="s">
        <v>216</v>
      </c>
      <c r="B16" s="17" t="s">
        <v>217</v>
      </c>
      <c r="C16" s="17"/>
      <c r="D16" s="63"/>
      <c r="E16" s="50">
        <f>E17</f>
        <v>0</v>
      </c>
      <c r="F16" s="18">
        <f>F17</f>
        <v>30</v>
      </c>
      <c r="M16"/>
    </row>
    <row r="17" spans="1:13" ht="25.5">
      <c r="A17" s="22" t="s">
        <v>103</v>
      </c>
      <c r="B17" s="23" t="s">
        <v>217</v>
      </c>
      <c r="C17" s="23" t="s">
        <v>65</v>
      </c>
      <c r="D17" s="68" t="s">
        <v>56</v>
      </c>
      <c r="E17" s="51"/>
      <c r="F17" s="57">
        <v>30</v>
      </c>
      <c r="K17" s="92">
        <v>30</v>
      </c>
      <c r="M17"/>
    </row>
    <row r="18" spans="1:13" ht="18.75" customHeight="1">
      <c r="A18" s="16" t="s">
        <v>101</v>
      </c>
      <c r="B18" s="17" t="s">
        <v>102</v>
      </c>
      <c r="C18" s="17"/>
      <c r="D18" s="63"/>
      <c r="E18" s="50">
        <f>E19</f>
        <v>150</v>
      </c>
      <c r="F18" s="56">
        <f>F19</f>
        <v>200</v>
      </c>
      <c r="M18"/>
    </row>
    <row r="19" spans="1:13" ht="25.5">
      <c r="A19" s="19" t="s">
        <v>103</v>
      </c>
      <c r="B19" s="20" t="s">
        <v>102</v>
      </c>
      <c r="C19" s="20" t="s">
        <v>65</v>
      </c>
      <c r="D19" s="65" t="s">
        <v>56</v>
      </c>
      <c r="E19" s="51">
        <v>150</v>
      </c>
      <c r="F19" s="57">
        <v>200</v>
      </c>
      <c r="K19" s="92">
        <v>50</v>
      </c>
      <c r="M19"/>
    </row>
    <row r="20" spans="1:13" ht="12.75">
      <c r="A20" s="13" t="s">
        <v>189</v>
      </c>
      <c r="B20" s="14"/>
      <c r="C20" s="14" t="s">
        <v>0</v>
      </c>
      <c r="D20" s="76" t="s">
        <v>190</v>
      </c>
      <c r="E20" s="83">
        <f>E21</f>
        <v>0</v>
      </c>
      <c r="F20" s="59">
        <f>F21</f>
        <v>0</v>
      </c>
      <c r="M20"/>
    </row>
    <row r="21" spans="1:13" ht="25.5">
      <c r="A21" s="16" t="s">
        <v>191</v>
      </c>
      <c r="B21" s="17" t="s">
        <v>192</v>
      </c>
      <c r="C21" s="17"/>
      <c r="D21" s="63"/>
      <c r="E21" s="50">
        <f>E22</f>
        <v>0</v>
      </c>
      <c r="F21" s="56">
        <f>F22</f>
        <v>0</v>
      </c>
      <c r="M21"/>
    </row>
    <row r="22" spans="1:13" ht="25.5">
      <c r="A22" s="19" t="s">
        <v>202</v>
      </c>
      <c r="B22" s="20" t="s">
        <v>192</v>
      </c>
      <c r="C22" s="20" t="s">
        <v>65</v>
      </c>
      <c r="D22" s="65" t="s">
        <v>190</v>
      </c>
      <c r="E22" s="51">
        <v>0</v>
      </c>
      <c r="F22" s="57">
        <v>0</v>
      </c>
      <c r="H22" s="94"/>
      <c r="M22"/>
    </row>
    <row r="23" spans="1:13" ht="12.75">
      <c r="A23" s="16" t="s">
        <v>195</v>
      </c>
      <c r="B23" s="17"/>
      <c r="C23" s="17"/>
      <c r="D23" s="63" t="s">
        <v>196</v>
      </c>
      <c r="E23" s="50">
        <f>E24</f>
        <v>0</v>
      </c>
      <c r="F23" s="56">
        <f>F24</f>
        <v>0</v>
      </c>
      <c r="M23"/>
    </row>
    <row r="24" spans="1:13" ht="25.5">
      <c r="A24" s="16" t="s">
        <v>197</v>
      </c>
      <c r="B24" s="17" t="s">
        <v>198</v>
      </c>
      <c r="C24" s="17"/>
      <c r="D24" s="63"/>
      <c r="E24" s="50">
        <f>E25</f>
        <v>0</v>
      </c>
      <c r="F24" s="56">
        <f>F25</f>
        <v>0</v>
      </c>
      <c r="M24"/>
    </row>
    <row r="25" spans="1:13" ht="26.25" thickBot="1">
      <c r="A25" s="22" t="s">
        <v>103</v>
      </c>
      <c r="B25" s="23" t="s">
        <v>198</v>
      </c>
      <c r="C25" s="23" t="s">
        <v>65</v>
      </c>
      <c r="D25" s="68" t="s">
        <v>196</v>
      </c>
      <c r="E25" s="54">
        <v>0</v>
      </c>
      <c r="F25" s="58">
        <v>0</v>
      </c>
      <c r="H25" s="94"/>
      <c r="M25"/>
    </row>
    <row r="26" spans="1:13" ht="14.25">
      <c r="A26" s="11" t="s">
        <v>104</v>
      </c>
      <c r="B26" s="119" t="s">
        <v>105</v>
      </c>
      <c r="C26" s="119" t="s">
        <v>0</v>
      </c>
      <c r="D26" s="111"/>
      <c r="E26" s="121">
        <f>E28+E33+E36</f>
        <v>160</v>
      </c>
      <c r="F26" s="101">
        <f>F28+F33+F36</f>
        <v>160</v>
      </c>
      <c r="M26"/>
    </row>
    <row r="27" spans="1:13" ht="26.25" thickBot="1">
      <c r="A27" s="12" t="s">
        <v>106</v>
      </c>
      <c r="B27" s="120"/>
      <c r="C27" s="120"/>
      <c r="D27" s="112"/>
      <c r="E27" s="122"/>
      <c r="F27" s="102"/>
      <c r="M27"/>
    </row>
    <row r="28" spans="1:13" ht="12.75" customHeight="1">
      <c r="A28" s="13" t="s">
        <v>107</v>
      </c>
      <c r="B28" s="14"/>
      <c r="C28" s="14" t="s">
        <v>0</v>
      </c>
      <c r="D28" s="76" t="s">
        <v>1</v>
      </c>
      <c r="E28" s="83">
        <f>E29+E31</f>
        <v>100</v>
      </c>
      <c r="F28" s="15">
        <f>F29+F31</f>
        <v>100</v>
      </c>
      <c r="M28"/>
    </row>
    <row r="29" spans="1:13" ht="15.75" customHeight="1">
      <c r="A29" s="16" t="s">
        <v>108</v>
      </c>
      <c r="B29" s="17" t="s">
        <v>109</v>
      </c>
      <c r="C29" s="17" t="s">
        <v>0</v>
      </c>
      <c r="D29" s="63"/>
      <c r="E29" s="50">
        <f>E30</f>
        <v>50</v>
      </c>
      <c r="F29" s="18">
        <f>F30</f>
        <v>50</v>
      </c>
      <c r="M29"/>
    </row>
    <row r="30" spans="1:13" ht="25.5">
      <c r="A30" s="19" t="s">
        <v>202</v>
      </c>
      <c r="B30" s="20" t="s">
        <v>109</v>
      </c>
      <c r="C30" s="20" t="s">
        <v>65</v>
      </c>
      <c r="D30" s="65" t="s">
        <v>1</v>
      </c>
      <c r="E30" s="51">
        <v>50</v>
      </c>
      <c r="F30" s="21">
        <v>50</v>
      </c>
      <c r="M30"/>
    </row>
    <row r="31" spans="1:13" ht="38.25">
      <c r="A31" s="16" t="s">
        <v>110</v>
      </c>
      <c r="B31" s="17" t="s">
        <v>111</v>
      </c>
      <c r="C31" s="17" t="s">
        <v>0</v>
      </c>
      <c r="D31" s="63"/>
      <c r="E31" s="50">
        <f>E32</f>
        <v>50</v>
      </c>
      <c r="F31" s="18">
        <f>F32</f>
        <v>50</v>
      </c>
      <c r="M31"/>
    </row>
    <row r="32" spans="1:13" ht="25.5">
      <c r="A32" s="19" t="s">
        <v>202</v>
      </c>
      <c r="B32" s="20" t="s">
        <v>111</v>
      </c>
      <c r="C32" s="20" t="s">
        <v>65</v>
      </c>
      <c r="D32" s="65" t="s">
        <v>1</v>
      </c>
      <c r="E32" s="51">
        <v>50</v>
      </c>
      <c r="F32" s="21">
        <v>50</v>
      </c>
      <c r="M32"/>
    </row>
    <row r="33" spans="1:13" ht="12.75">
      <c r="A33" s="13" t="s">
        <v>81</v>
      </c>
      <c r="B33" s="14"/>
      <c r="C33" s="14" t="s">
        <v>0</v>
      </c>
      <c r="D33" s="76" t="s">
        <v>18</v>
      </c>
      <c r="E33" s="83">
        <f>E34</f>
        <v>50</v>
      </c>
      <c r="F33" s="15">
        <f>F34</f>
        <v>50</v>
      </c>
      <c r="M33"/>
    </row>
    <row r="34" spans="1:13" ht="25.5">
      <c r="A34" s="16" t="s">
        <v>112</v>
      </c>
      <c r="B34" s="17" t="s">
        <v>113</v>
      </c>
      <c r="C34" s="17" t="s">
        <v>0</v>
      </c>
      <c r="D34" s="63"/>
      <c r="E34" s="50">
        <f>E35</f>
        <v>50</v>
      </c>
      <c r="F34" s="18">
        <f>F35</f>
        <v>50</v>
      </c>
      <c r="M34"/>
    </row>
    <row r="35" spans="1:13" ht="25.5">
      <c r="A35" s="19" t="s">
        <v>202</v>
      </c>
      <c r="B35" s="20" t="s">
        <v>113</v>
      </c>
      <c r="C35" s="20" t="s">
        <v>65</v>
      </c>
      <c r="D35" s="65" t="s">
        <v>18</v>
      </c>
      <c r="E35" s="51">
        <v>50</v>
      </c>
      <c r="F35" s="21">
        <v>50</v>
      </c>
      <c r="M35"/>
    </row>
    <row r="36" spans="1:13" ht="25.5">
      <c r="A36" s="16" t="s">
        <v>80</v>
      </c>
      <c r="B36" s="17"/>
      <c r="C36" s="17"/>
      <c r="D36" s="63" t="s">
        <v>2</v>
      </c>
      <c r="E36" s="50">
        <f>E37</f>
        <v>10</v>
      </c>
      <c r="F36" s="18">
        <f>F37</f>
        <v>10</v>
      </c>
      <c r="M36"/>
    </row>
    <row r="37" spans="1:13" ht="19.5" customHeight="1">
      <c r="A37" s="16" t="s">
        <v>114</v>
      </c>
      <c r="B37" s="17" t="s">
        <v>115</v>
      </c>
      <c r="C37" s="17" t="s">
        <v>0</v>
      </c>
      <c r="D37" s="63"/>
      <c r="E37" s="50">
        <f>E38</f>
        <v>10</v>
      </c>
      <c r="F37" s="18">
        <f>F38</f>
        <v>10</v>
      </c>
      <c r="M37"/>
    </row>
    <row r="38" spans="1:13" ht="26.25" thickBot="1">
      <c r="A38" s="22" t="s">
        <v>202</v>
      </c>
      <c r="B38" s="23" t="s">
        <v>115</v>
      </c>
      <c r="C38" s="23" t="s">
        <v>65</v>
      </c>
      <c r="D38" s="68" t="s">
        <v>2</v>
      </c>
      <c r="E38" s="54">
        <v>10</v>
      </c>
      <c r="F38" s="24">
        <v>10</v>
      </c>
      <c r="M38"/>
    </row>
    <row r="39" spans="1:13" ht="14.25">
      <c r="A39" s="11" t="s">
        <v>116</v>
      </c>
      <c r="B39" s="119" t="s">
        <v>117</v>
      </c>
      <c r="C39" s="109"/>
      <c r="D39" s="111"/>
      <c r="E39" s="121">
        <f>E41+E46+E49+E60</f>
        <v>10992</v>
      </c>
      <c r="F39" s="101">
        <f>F41+F46+F49+F60</f>
        <v>14352.78947</v>
      </c>
      <c r="M39"/>
    </row>
    <row r="40" spans="1:13" ht="55.5" customHeight="1" thickBot="1">
      <c r="A40" s="12" t="s">
        <v>118</v>
      </c>
      <c r="B40" s="120"/>
      <c r="C40" s="110"/>
      <c r="D40" s="112"/>
      <c r="E40" s="122"/>
      <c r="F40" s="102"/>
      <c r="M40"/>
    </row>
    <row r="41" spans="1:13" ht="15" customHeight="1">
      <c r="A41" s="13" t="s">
        <v>69</v>
      </c>
      <c r="B41" s="14"/>
      <c r="C41" s="14"/>
      <c r="D41" s="76" t="s">
        <v>6</v>
      </c>
      <c r="E41" s="83">
        <f>E42+E44</f>
        <v>885</v>
      </c>
      <c r="F41" s="15">
        <f>F42+F44</f>
        <v>1205</v>
      </c>
      <c r="M41"/>
    </row>
    <row r="42" spans="1:13" ht="29.25" customHeight="1">
      <c r="A42" s="16" t="s">
        <v>119</v>
      </c>
      <c r="B42" s="17" t="s">
        <v>120</v>
      </c>
      <c r="C42" s="17"/>
      <c r="D42" s="63"/>
      <c r="E42" s="50">
        <f>E43</f>
        <v>700</v>
      </c>
      <c r="F42" s="18">
        <f>F43</f>
        <v>970</v>
      </c>
      <c r="M42"/>
    </row>
    <row r="43" spans="1:13" ht="25.5">
      <c r="A43" s="19" t="s">
        <v>121</v>
      </c>
      <c r="B43" s="20" t="s">
        <v>120</v>
      </c>
      <c r="C43" s="20" t="s">
        <v>122</v>
      </c>
      <c r="D43" s="65" t="s">
        <v>6</v>
      </c>
      <c r="E43" s="51">
        <v>700</v>
      </c>
      <c r="F43" s="21">
        <f>700+L43</f>
        <v>970</v>
      </c>
      <c r="L43" s="92">
        <v>270</v>
      </c>
      <c r="M43"/>
    </row>
    <row r="44" spans="1:13" ht="13.5" customHeight="1">
      <c r="A44" s="16" t="s">
        <v>123</v>
      </c>
      <c r="B44" s="17" t="s">
        <v>124</v>
      </c>
      <c r="C44" s="17"/>
      <c r="D44" s="63"/>
      <c r="E44" s="50">
        <f>E45</f>
        <v>185</v>
      </c>
      <c r="F44" s="18">
        <f>F45</f>
        <v>235</v>
      </c>
      <c r="M44"/>
    </row>
    <row r="45" spans="1:13" ht="25.5">
      <c r="A45" s="19" t="s">
        <v>202</v>
      </c>
      <c r="B45" s="20" t="s">
        <v>124</v>
      </c>
      <c r="C45" s="20" t="s">
        <v>65</v>
      </c>
      <c r="D45" s="65" t="s">
        <v>6</v>
      </c>
      <c r="E45" s="51">
        <v>185</v>
      </c>
      <c r="F45" s="21">
        <f>185+L45</f>
        <v>235</v>
      </c>
      <c r="L45" s="92">
        <v>50</v>
      </c>
      <c r="M45"/>
    </row>
    <row r="46" spans="1:13" ht="12.75">
      <c r="A46" s="13" t="s">
        <v>79</v>
      </c>
      <c r="B46" s="14"/>
      <c r="C46" s="14"/>
      <c r="D46" s="76" t="s">
        <v>7</v>
      </c>
      <c r="E46" s="83">
        <f>E47</f>
        <v>185</v>
      </c>
      <c r="F46" s="15">
        <f>F47</f>
        <v>185</v>
      </c>
      <c r="M46"/>
    </row>
    <row r="47" spans="1:13" ht="16.5" customHeight="1">
      <c r="A47" s="16" t="s">
        <v>8</v>
      </c>
      <c r="B47" s="17" t="s">
        <v>125</v>
      </c>
      <c r="C47" s="17"/>
      <c r="D47" s="63"/>
      <c r="E47" s="50">
        <f>E48</f>
        <v>185</v>
      </c>
      <c r="F47" s="18">
        <f>F48</f>
        <v>185</v>
      </c>
      <c r="M47"/>
    </row>
    <row r="48" spans="1:13" ht="25.5">
      <c r="A48" s="19" t="s">
        <v>202</v>
      </c>
      <c r="B48" s="20" t="s">
        <v>125</v>
      </c>
      <c r="C48" s="20" t="s">
        <v>65</v>
      </c>
      <c r="D48" s="65" t="s">
        <v>7</v>
      </c>
      <c r="E48" s="51">
        <v>185</v>
      </c>
      <c r="F48" s="21">
        <v>185</v>
      </c>
      <c r="M48"/>
    </row>
    <row r="49" spans="1:13" ht="12.75" customHeight="1">
      <c r="A49" s="16" t="s">
        <v>68</v>
      </c>
      <c r="B49" s="17"/>
      <c r="C49" s="17"/>
      <c r="D49" s="63" t="s">
        <v>19</v>
      </c>
      <c r="E49" s="50">
        <f>E50+E52+E54+E56</f>
        <v>4322</v>
      </c>
      <c r="F49" s="18">
        <f>F50+F52+F54+F56+F58</f>
        <v>5752</v>
      </c>
      <c r="M49"/>
    </row>
    <row r="50" spans="1:13" ht="25.5">
      <c r="A50" s="16" t="s">
        <v>126</v>
      </c>
      <c r="B50" s="17" t="s">
        <v>127</v>
      </c>
      <c r="C50" s="20"/>
      <c r="D50" s="63"/>
      <c r="E50" s="50">
        <f>E51</f>
        <v>1105</v>
      </c>
      <c r="F50" s="18">
        <f>F51</f>
        <v>935</v>
      </c>
      <c r="M50"/>
    </row>
    <row r="51" spans="1:13" ht="25.5">
      <c r="A51" s="19" t="s">
        <v>202</v>
      </c>
      <c r="B51" s="20" t="s">
        <v>127</v>
      </c>
      <c r="C51" s="20" t="s">
        <v>65</v>
      </c>
      <c r="D51" s="65" t="s">
        <v>19</v>
      </c>
      <c r="E51" s="51">
        <v>1105</v>
      </c>
      <c r="F51" s="21">
        <f>805+L51</f>
        <v>935</v>
      </c>
      <c r="J51" s="92">
        <v>-300</v>
      </c>
      <c r="L51" s="92">
        <v>130</v>
      </c>
      <c r="M51"/>
    </row>
    <row r="52" spans="1:13" ht="12.75" customHeight="1">
      <c r="A52" s="16" t="s">
        <v>128</v>
      </c>
      <c r="B52" s="17" t="s">
        <v>129</v>
      </c>
      <c r="C52" s="20"/>
      <c r="D52" s="63"/>
      <c r="E52" s="50">
        <f>E53</f>
        <v>100</v>
      </c>
      <c r="F52" s="18">
        <f>F53</f>
        <v>100</v>
      </c>
      <c r="M52"/>
    </row>
    <row r="53" spans="1:13" ht="25.5">
      <c r="A53" s="19" t="s">
        <v>202</v>
      </c>
      <c r="B53" s="20" t="s">
        <v>129</v>
      </c>
      <c r="C53" s="20" t="s">
        <v>65</v>
      </c>
      <c r="D53" s="65" t="s">
        <v>19</v>
      </c>
      <c r="E53" s="51">
        <v>100</v>
      </c>
      <c r="F53" s="21">
        <v>100</v>
      </c>
      <c r="M53"/>
    </row>
    <row r="54" spans="1:13" ht="25.5">
      <c r="A54" s="16" t="s">
        <v>130</v>
      </c>
      <c r="B54" s="17" t="s">
        <v>131</v>
      </c>
      <c r="C54" s="17"/>
      <c r="D54" s="63"/>
      <c r="E54" s="50">
        <f>E55</f>
        <v>50</v>
      </c>
      <c r="F54" s="18">
        <f>F55</f>
        <v>50</v>
      </c>
      <c r="M54"/>
    </row>
    <row r="55" spans="1:13" ht="25.5">
      <c r="A55" s="19" t="s">
        <v>103</v>
      </c>
      <c r="B55" s="20" t="s">
        <v>131</v>
      </c>
      <c r="C55" s="20" t="s">
        <v>65</v>
      </c>
      <c r="D55" s="65" t="s">
        <v>19</v>
      </c>
      <c r="E55" s="51">
        <v>50</v>
      </c>
      <c r="F55" s="21">
        <v>50</v>
      </c>
      <c r="M55"/>
    </row>
    <row r="56" spans="1:13" ht="25.5">
      <c r="A56" s="16" t="s">
        <v>132</v>
      </c>
      <c r="B56" s="17" t="s">
        <v>133</v>
      </c>
      <c r="C56" s="20"/>
      <c r="D56" s="63"/>
      <c r="E56" s="50">
        <f>E57</f>
        <v>3067</v>
      </c>
      <c r="F56" s="18">
        <f>F57</f>
        <v>4167</v>
      </c>
      <c r="M56"/>
    </row>
    <row r="57" spans="1:13" ht="25.5">
      <c r="A57" s="19" t="s">
        <v>202</v>
      </c>
      <c r="B57" s="20" t="s">
        <v>133</v>
      </c>
      <c r="C57" s="20" t="s">
        <v>65</v>
      </c>
      <c r="D57" s="65" t="s">
        <v>19</v>
      </c>
      <c r="E57" s="51">
        <v>3067</v>
      </c>
      <c r="F57" s="57">
        <f>2937+L57+J57</f>
        <v>4167</v>
      </c>
      <c r="H57" s="94">
        <v>200</v>
      </c>
      <c r="I57" s="94">
        <v>-330</v>
      </c>
      <c r="J57" s="94">
        <v>300</v>
      </c>
      <c r="K57" s="94"/>
      <c r="L57" s="94">
        <f>500+100+35+40+5+100+50+100</f>
        <v>930</v>
      </c>
      <c r="M57"/>
    </row>
    <row r="58" spans="1:13" ht="25.5">
      <c r="A58" s="16" t="s">
        <v>223</v>
      </c>
      <c r="B58" s="17" t="s">
        <v>222</v>
      </c>
      <c r="C58" s="17"/>
      <c r="D58" s="63"/>
      <c r="E58" s="50">
        <v>0</v>
      </c>
      <c r="F58" s="56">
        <f>F59</f>
        <v>500</v>
      </c>
      <c r="H58" s="94"/>
      <c r="I58" s="94"/>
      <c r="J58" s="94"/>
      <c r="K58" s="94"/>
      <c r="L58" s="94"/>
      <c r="M58"/>
    </row>
    <row r="59" spans="1:13" ht="25.5">
      <c r="A59" s="19" t="s">
        <v>202</v>
      </c>
      <c r="B59" s="20" t="s">
        <v>222</v>
      </c>
      <c r="C59" s="20" t="s">
        <v>65</v>
      </c>
      <c r="D59" s="65" t="s">
        <v>19</v>
      </c>
      <c r="E59" s="51">
        <v>0</v>
      </c>
      <c r="F59" s="57">
        <f>L59</f>
        <v>500</v>
      </c>
      <c r="H59" s="94"/>
      <c r="I59" s="94"/>
      <c r="J59" s="94"/>
      <c r="K59" s="94"/>
      <c r="L59" s="94">
        <f>200+300</f>
        <v>500</v>
      </c>
      <c r="M59"/>
    </row>
    <row r="60" spans="1:13" ht="15" customHeight="1">
      <c r="A60" s="16" t="s">
        <v>82</v>
      </c>
      <c r="B60" s="17"/>
      <c r="C60" s="17"/>
      <c r="D60" s="63" t="s">
        <v>3</v>
      </c>
      <c r="E60" s="50">
        <f>E61+E63+E65</f>
        <v>5600</v>
      </c>
      <c r="F60" s="18">
        <f>F61+F63+F65+F67</f>
        <v>7210.78947</v>
      </c>
      <c r="M60"/>
    </row>
    <row r="61" spans="1:13" ht="38.25">
      <c r="A61" s="16" t="s">
        <v>134</v>
      </c>
      <c r="B61" s="17" t="s">
        <v>135</v>
      </c>
      <c r="C61" s="17"/>
      <c r="D61" s="63"/>
      <c r="E61" s="50">
        <f>E62</f>
        <v>1200</v>
      </c>
      <c r="F61" s="18">
        <f>F62</f>
        <v>1200</v>
      </c>
      <c r="M61"/>
    </row>
    <row r="62" spans="1:13" ht="25.5">
      <c r="A62" s="19" t="s">
        <v>202</v>
      </c>
      <c r="B62" s="20" t="s">
        <v>135</v>
      </c>
      <c r="C62" s="20" t="s">
        <v>65</v>
      </c>
      <c r="D62" s="65" t="s">
        <v>3</v>
      </c>
      <c r="E62" s="51">
        <v>1200</v>
      </c>
      <c r="F62" s="21">
        <v>1200</v>
      </c>
      <c r="M62"/>
    </row>
    <row r="63" spans="1:13" ht="25.5">
      <c r="A63" s="16" t="s">
        <v>136</v>
      </c>
      <c r="B63" s="17" t="s">
        <v>137</v>
      </c>
      <c r="C63" s="17"/>
      <c r="D63" s="63"/>
      <c r="E63" s="50">
        <f>E64</f>
        <v>100</v>
      </c>
      <c r="F63" s="18">
        <f>F64</f>
        <v>100</v>
      </c>
      <c r="M63"/>
    </row>
    <row r="64" spans="1:13" ht="25.5">
      <c r="A64" s="19" t="s">
        <v>202</v>
      </c>
      <c r="B64" s="20" t="s">
        <v>137</v>
      </c>
      <c r="C64" s="20" t="s">
        <v>65</v>
      </c>
      <c r="D64" s="65" t="s">
        <v>3</v>
      </c>
      <c r="E64" s="51">
        <v>100</v>
      </c>
      <c r="F64" s="21">
        <v>100</v>
      </c>
      <c r="G64" s="95"/>
      <c r="M64"/>
    </row>
    <row r="65" spans="1:13" ht="25.5">
      <c r="A65" s="16" t="s">
        <v>138</v>
      </c>
      <c r="B65" s="17" t="s">
        <v>139</v>
      </c>
      <c r="C65" s="17"/>
      <c r="D65" s="63"/>
      <c r="E65" s="50">
        <f>E66</f>
        <v>4300</v>
      </c>
      <c r="F65" s="18">
        <f>F66</f>
        <v>4161.28947</v>
      </c>
      <c r="G65" s="95"/>
      <c r="M65"/>
    </row>
    <row r="66" spans="1:13" ht="25.5">
      <c r="A66" s="22" t="s">
        <v>202</v>
      </c>
      <c r="B66" s="23" t="s">
        <v>139</v>
      </c>
      <c r="C66" s="23" t="s">
        <v>65</v>
      </c>
      <c r="D66" s="68" t="s">
        <v>3</v>
      </c>
      <c r="E66" s="54">
        <v>4300</v>
      </c>
      <c r="F66" s="58">
        <f>4082.34+L66</f>
        <v>4161.28947</v>
      </c>
      <c r="G66" s="95"/>
      <c r="J66" s="94">
        <v>-217.66</v>
      </c>
      <c r="L66" s="96">
        <f>78.94947</f>
        <v>78.94947</v>
      </c>
      <c r="M66"/>
    </row>
    <row r="67" spans="1:13" ht="25.5">
      <c r="A67" s="47" t="s">
        <v>138</v>
      </c>
      <c r="B67" s="17" t="s">
        <v>218</v>
      </c>
      <c r="C67" s="17" t="s">
        <v>65</v>
      </c>
      <c r="D67" s="63"/>
      <c r="E67" s="50">
        <v>0</v>
      </c>
      <c r="F67" s="60">
        <f>F68</f>
        <v>1749.5</v>
      </c>
      <c r="G67" s="95"/>
      <c r="J67" s="94"/>
      <c r="M67"/>
    </row>
    <row r="68" spans="1:13" ht="26.25" thickBot="1">
      <c r="A68" s="48" t="s">
        <v>202</v>
      </c>
      <c r="B68" s="20" t="s">
        <v>218</v>
      </c>
      <c r="C68" s="20" t="s">
        <v>65</v>
      </c>
      <c r="D68" s="65" t="s">
        <v>3</v>
      </c>
      <c r="E68" s="51">
        <v>0</v>
      </c>
      <c r="F68" s="69">
        <f>949.5+800</f>
        <v>1749.5</v>
      </c>
      <c r="G68" s="95"/>
      <c r="J68" s="94"/>
      <c r="K68" s="92">
        <v>949.5</v>
      </c>
      <c r="L68" s="92">
        <f>800</f>
        <v>800</v>
      </c>
      <c r="M68"/>
    </row>
    <row r="69" spans="1:13" ht="14.25">
      <c r="A69" s="11" t="s">
        <v>140</v>
      </c>
      <c r="B69" s="119" t="s">
        <v>141</v>
      </c>
      <c r="C69" s="109"/>
      <c r="D69" s="111"/>
      <c r="E69" s="121">
        <f>E71</f>
        <v>120</v>
      </c>
      <c r="F69" s="101">
        <f>F71</f>
        <v>235</v>
      </c>
      <c r="G69" s="95"/>
      <c r="M69"/>
    </row>
    <row r="70" spans="1:13" ht="39" thickBot="1">
      <c r="A70" s="12" t="s">
        <v>142</v>
      </c>
      <c r="B70" s="120"/>
      <c r="C70" s="110"/>
      <c r="D70" s="112"/>
      <c r="E70" s="122"/>
      <c r="F70" s="102"/>
      <c r="G70" s="95"/>
      <c r="M70"/>
    </row>
    <row r="71" spans="1:13" ht="12.75" customHeight="1">
      <c r="A71" s="25" t="s">
        <v>77</v>
      </c>
      <c r="B71" s="26"/>
      <c r="C71" s="26" t="s">
        <v>0</v>
      </c>
      <c r="D71" s="77"/>
      <c r="E71" s="42">
        <f>E72</f>
        <v>120</v>
      </c>
      <c r="F71" s="27">
        <f>F72</f>
        <v>235</v>
      </c>
      <c r="G71" s="95"/>
      <c r="M71"/>
    </row>
    <row r="72" spans="1:13" ht="25.5">
      <c r="A72" s="16" t="s">
        <v>143</v>
      </c>
      <c r="B72" s="17" t="s">
        <v>144</v>
      </c>
      <c r="C72" s="17"/>
      <c r="D72" s="63"/>
      <c r="E72" s="50">
        <f>E73</f>
        <v>120</v>
      </c>
      <c r="F72" s="18">
        <f>F73</f>
        <v>235</v>
      </c>
      <c r="G72" s="95"/>
      <c r="M72"/>
    </row>
    <row r="73" spans="1:13" ht="26.25" thickBot="1">
      <c r="A73" s="19" t="s">
        <v>202</v>
      </c>
      <c r="B73" s="20" t="s">
        <v>144</v>
      </c>
      <c r="C73" s="20" t="s">
        <v>65</v>
      </c>
      <c r="D73" s="65" t="s">
        <v>9</v>
      </c>
      <c r="E73" s="51">
        <v>120</v>
      </c>
      <c r="F73" s="57">
        <f>220+15</f>
        <v>235</v>
      </c>
      <c r="G73" s="95"/>
      <c r="I73" s="94">
        <v>100</v>
      </c>
      <c r="L73" s="92">
        <v>15</v>
      </c>
      <c r="M73"/>
    </row>
    <row r="74" spans="1:13" ht="14.25">
      <c r="A74" s="11" t="s">
        <v>145</v>
      </c>
      <c r="B74" s="107" t="s">
        <v>146</v>
      </c>
      <c r="C74" s="109"/>
      <c r="D74" s="111"/>
      <c r="E74" s="113">
        <f>E76+E81</f>
        <v>325.65999999999997</v>
      </c>
      <c r="F74" s="103">
        <f>F76+F81</f>
        <v>2365.42527</v>
      </c>
      <c r="G74" s="95"/>
      <c r="M74"/>
    </row>
    <row r="75" spans="1:13" ht="39" thickBot="1">
      <c r="A75" s="28" t="s">
        <v>147</v>
      </c>
      <c r="B75" s="108"/>
      <c r="C75" s="110"/>
      <c r="D75" s="112"/>
      <c r="E75" s="114"/>
      <c r="F75" s="104"/>
      <c r="G75" s="95"/>
      <c r="M75"/>
    </row>
    <row r="76" spans="1:13" ht="12.75">
      <c r="A76" s="25" t="s">
        <v>11</v>
      </c>
      <c r="B76" s="26"/>
      <c r="C76" s="26"/>
      <c r="D76" s="77" t="s">
        <v>12</v>
      </c>
      <c r="E76" s="42">
        <f>E77</f>
        <v>130</v>
      </c>
      <c r="F76" s="27">
        <f>F77+F79</f>
        <v>2030</v>
      </c>
      <c r="G76" s="95"/>
      <c r="M76"/>
    </row>
    <row r="77" spans="1:13" ht="25.5">
      <c r="A77" s="16" t="s">
        <v>148</v>
      </c>
      <c r="B77" s="17" t="s">
        <v>149</v>
      </c>
      <c r="C77" s="17" t="s">
        <v>0</v>
      </c>
      <c r="D77" s="63"/>
      <c r="E77" s="50">
        <f>E78</f>
        <v>130</v>
      </c>
      <c r="F77" s="18">
        <f>F78</f>
        <v>130</v>
      </c>
      <c r="G77" s="95"/>
      <c r="M77"/>
    </row>
    <row r="78" spans="1:13" ht="25.5">
      <c r="A78" s="19" t="s">
        <v>202</v>
      </c>
      <c r="B78" s="20" t="s">
        <v>149</v>
      </c>
      <c r="C78" s="20" t="s">
        <v>65</v>
      </c>
      <c r="D78" s="65" t="s">
        <v>12</v>
      </c>
      <c r="E78" s="51">
        <v>130</v>
      </c>
      <c r="F78" s="21">
        <v>130</v>
      </c>
      <c r="G78" s="95"/>
      <c r="M78"/>
    </row>
    <row r="79" spans="1:13" ht="12.75">
      <c r="A79" s="16" t="s">
        <v>224</v>
      </c>
      <c r="B79" s="17" t="s">
        <v>219</v>
      </c>
      <c r="C79" s="17"/>
      <c r="D79" s="63"/>
      <c r="E79" s="60">
        <v>0</v>
      </c>
      <c r="F79" s="18">
        <v>1900</v>
      </c>
      <c r="G79" s="95"/>
      <c r="M79"/>
    </row>
    <row r="80" spans="1:13" ht="17.25" customHeight="1" thickBot="1">
      <c r="A80" s="29" t="s">
        <v>225</v>
      </c>
      <c r="B80" s="30" t="s">
        <v>219</v>
      </c>
      <c r="C80" s="30" t="s">
        <v>220</v>
      </c>
      <c r="D80" s="78" t="s">
        <v>12</v>
      </c>
      <c r="E80" s="69">
        <v>0</v>
      </c>
      <c r="F80" s="24">
        <v>1900</v>
      </c>
      <c r="G80" s="95"/>
      <c r="M80"/>
    </row>
    <row r="81" spans="1:13" ht="12.75">
      <c r="A81" s="16" t="s">
        <v>20</v>
      </c>
      <c r="B81" s="17"/>
      <c r="C81" s="17"/>
      <c r="D81" s="63" t="s">
        <v>21</v>
      </c>
      <c r="E81" s="50">
        <f>E82+E84+E86</f>
        <v>195.66</v>
      </c>
      <c r="F81" s="27">
        <f>F82+F84+F86</f>
        <v>335.42527</v>
      </c>
      <c r="G81" s="95"/>
      <c r="I81" s="94">
        <v>20</v>
      </c>
      <c r="M81"/>
    </row>
    <row r="82" spans="1:13" ht="12.75">
      <c r="A82" s="16" t="s">
        <v>150</v>
      </c>
      <c r="B82" s="17" t="s">
        <v>151</v>
      </c>
      <c r="C82" s="17"/>
      <c r="D82" s="63"/>
      <c r="E82" s="50">
        <f>E83</f>
        <v>50</v>
      </c>
      <c r="F82" s="18">
        <f>F83</f>
        <v>70</v>
      </c>
      <c r="G82" s="95"/>
      <c r="M82"/>
    </row>
    <row r="83" spans="1:13" ht="25.5">
      <c r="A83" s="19" t="s">
        <v>202</v>
      </c>
      <c r="B83" s="20" t="s">
        <v>151</v>
      </c>
      <c r="C83" s="20" t="s">
        <v>65</v>
      </c>
      <c r="D83" s="65" t="s">
        <v>21</v>
      </c>
      <c r="E83" s="51">
        <v>50</v>
      </c>
      <c r="F83" s="57">
        <v>70</v>
      </c>
      <c r="G83" s="95"/>
      <c r="I83" s="94">
        <v>120</v>
      </c>
      <c r="M83"/>
    </row>
    <row r="84" spans="1:13" ht="25.5">
      <c r="A84" s="16" t="s">
        <v>152</v>
      </c>
      <c r="B84" s="14" t="s">
        <v>153</v>
      </c>
      <c r="C84" s="14"/>
      <c r="D84" s="76"/>
      <c r="E84" s="83">
        <f>E85</f>
        <v>100</v>
      </c>
      <c r="F84" s="15">
        <f>F85</f>
        <v>220</v>
      </c>
      <c r="G84" s="95"/>
      <c r="M84"/>
    </row>
    <row r="85" spans="1:13" ht="38.25">
      <c r="A85" s="22" t="s">
        <v>89</v>
      </c>
      <c r="B85" s="23" t="s">
        <v>153</v>
      </c>
      <c r="C85" s="23" t="s">
        <v>67</v>
      </c>
      <c r="D85" s="68" t="s">
        <v>21</v>
      </c>
      <c r="E85" s="54">
        <v>100</v>
      </c>
      <c r="F85" s="24">
        <v>220</v>
      </c>
      <c r="G85" s="95"/>
      <c r="M85"/>
    </row>
    <row r="86" spans="1:13" ht="25.5">
      <c r="A86" s="16" t="s">
        <v>154</v>
      </c>
      <c r="B86" s="17" t="s">
        <v>155</v>
      </c>
      <c r="C86" s="17"/>
      <c r="D86" s="63"/>
      <c r="E86" s="50">
        <f>E87</f>
        <v>45.66</v>
      </c>
      <c r="F86" s="18">
        <f>F87</f>
        <v>45.425270000000005</v>
      </c>
      <c r="G86" s="95"/>
      <c r="M86"/>
    </row>
    <row r="87" spans="1:13" ht="39" thickBot="1">
      <c r="A87" s="19" t="s">
        <v>89</v>
      </c>
      <c r="B87" s="20" t="s">
        <v>155</v>
      </c>
      <c r="C87" s="20" t="s">
        <v>67</v>
      </c>
      <c r="D87" s="65" t="s">
        <v>21</v>
      </c>
      <c r="E87" s="51">
        <v>45.66</v>
      </c>
      <c r="F87" s="21">
        <f>45.658+K87+L87</f>
        <v>45.425270000000005</v>
      </c>
      <c r="G87" s="95"/>
      <c r="K87" s="92">
        <v>1.701</v>
      </c>
      <c r="L87" s="97">
        <v>-1.93373</v>
      </c>
      <c r="M87"/>
    </row>
    <row r="88" spans="1:13" ht="15" thickBot="1">
      <c r="A88" s="115" t="s">
        <v>156</v>
      </c>
      <c r="B88" s="116"/>
      <c r="C88" s="116"/>
      <c r="D88" s="116"/>
      <c r="E88" s="84">
        <f>E89+E103</f>
        <v>13576.179999999998</v>
      </c>
      <c r="F88" s="31">
        <f>F89+F103</f>
        <v>14767.92283</v>
      </c>
      <c r="G88" s="95"/>
      <c r="M88"/>
    </row>
    <row r="89" spans="1:13" ht="15.75" customHeight="1">
      <c r="A89" s="32" t="s">
        <v>159</v>
      </c>
      <c r="B89" s="33" t="s">
        <v>24</v>
      </c>
      <c r="C89" s="33"/>
      <c r="D89" s="79"/>
      <c r="E89" s="52">
        <f>E90+E95</f>
        <v>10412.96</v>
      </c>
      <c r="F89" s="49">
        <f>F90+F95</f>
        <v>10422.96</v>
      </c>
      <c r="G89" s="95"/>
      <c r="M89"/>
    </row>
    <row r="90" spans="1:13" ht="25.5">
      <c r="A90" s="16" t="s">
        <v>29</v>
      </c>
      <c r="B90" s="17" t="s">
        <v>23</v>
      </c>
      <c r="C90" s="17" t="s">
        <v>0</v>
      </c>
      <c r="D90" s="63"/>
      <c r="E90" s="50">
        <f>E91+E93</f>
        <v>7162.37</v>
      </c>
      <c r="F90" s="50">
        <f>F91+F93</f>
        <v>7362.37</v>
      </c>
      <c r="G90" s="95"/>
      <c r="M90"/>
    </row>
    <row r="91" spans="1:13" ht="25.5">
      <c r="A91" s="16" t="s">
        <v>160</v>
      </c>
      <c r="B91" s="17" t="s">
        <v>25</v>
      </c>
      <c r="C91" s="17" t="s">
        <v>0</v>
      </c>
      <c r="D91" s="63"/>
      <c r="E91" s="50">
        <f>E92</f>
        <v>5811.16</v>
      </c>
      <c r="F91" s="50">
        <f>F92</f>
        <v>5931.16</v>
      </c>
      <c r="G91" s="95"/>
      <c r="M91"/>
    </row>
    <row r="92" spans="1:13" ht="25.5">
      <c r="A92" s="19" t="s">
        <v>161</v>
      </c>
      <c r="B92" s="20" t="s">
        <v>25</v>
      </c>
      <c r="C92" s="20" t="s">
        <v>66</v>
      </c>
      <c r="D92" s="65" t="s">
        <v>22</v>
      </c>
      <c r="E92" s="51">
        <v>5811.16</v>
      </c>
      <c r="F92" s="61">
        <f>5811.16+L92</f>
        <v>5931.16</v>
      </c>
      <c r="G92" s="95"/>
      <c r="L92" s="92">
        <v>120</v>
      </c>
      <c r="M92"/>
    </row>
    <row r="93" spans="1:13" ht="25.5">
      <c r="A93" s="16" t="s">
        <v>27</v>
      </c>
      <c r="B93" s="17" t="s">
        <v>28</v>
      </c>
      <c r="C93" s="17" t="s">
        <v>0</v>
      </c>
      <c r="D93" s="63"/>
      <c r="E93" s="50">
        <f>E94</f>
        <v>1351.21</v>
      </c>
      <c r="F93" s="60">
        <f>F94</f>
        <v>1431.21</v>
      </c>
      <c r="G93" s="95"/>
      <c r="M93"/>
    </row>
    <row r="94" spans="1:13" ht="25.5">
      <c r="A94" s="19" t="s">
        <v>161</v>
      </c>
      <c r="B94" s="20" t="s">
        <v>28</v>
      </c>
      <c r="C94" s="20" t="s">
        <v>66</v>
      </c>
      <c r="D94" s="65" t="s">
        <v>22</v>
      </c>
      <c r="E94" s="51">
        <v>1351.21</v>
      </c>
      <c r="F94" s="61">
        <f>1351.21+L94</f>
        <v>1431.21</v>
      </c>
      <c r="G94" s="95"/>
      <c r="L94" s="92">
        <v>80</v>
      </c>
      <c r="M94"/>
    </row>
    <row r="95" spans="1:13" ht="12.75">
      <c r="A95" s="16" t="s">
        <v>70</v>
      </c>
      <c r="B95" s="17" t="s">
        <v>30</v>
      </c>
      <c r="C95" s="17"/>
      <c r="D95" s="63"/>
      <c r="E95" s="50">
        <f>E96+E99+E101</f>
        <v>3250.59</v>
      </c>
      <c r="F95" s="60">
        <f>F96+F99+F101</f>
        <v>3060.59</v>
      </c>
      <c r="G95" s="95"/>
      <c r="M95"/>
    </row>
    <row r="96" spans="1:13" ht="25.5">
      <c r="A96" s="16" t="s">
        <v>162</v>
      </c>
      <c r="B96" s="17" t="s">
        <v>26</v>
      </c>
      <c r="C96" s="17" t="s">
        <v>0</v>
      </c>
      <c r="D96" s="63"/>
      <c r="E96" s="50">
        <f>E97+E98</f>
        <v>3139.59</v>
      </c>
      <c r="F96" s="60">
        <f>F97+F98</f>
        <v>2949.59</v>
      </c>
      <c r="G96" s="95"/>
      <c r="M96"/>
    </row>
    <row r="97" spans="1:13" ht="25.5">
      <c r="A97" s="19" t="s">
        <v>161</v>
      </c>
      <c r="B97" s="20" t="s">
        <v>26</v>
      </c>
      <c r="C97" s="20" t="s">
        <v>66</v>
      </c>
      <c r="D97" s="65" t="s">
        <v>22</v>
      </c>
      <c r="E97" s="51">
        <v>1767.73</v>
      </c>
      <c r="F97" s="61">
        <f>1767.73+L97</f>
        <v>1567.73</v>
      </c>
      <c r="G97" s="95"/>
      <c r="L97" s="92">
        <f>-155-45</f>
        <v>-200</v>
      </c>
      <c r="M97"/>
    </row>
    <row r="98" spans="1:13" ht="25.5">
      <c r="A98" s="19" t="s">
        <v>202</v>
      </c>
      <c r="B98" s="20" t="s">
        <v>26</v>
      </c>
      <c r="C98" s="20" t="s">
        <v>65</v>
      </c>
      <c r="D98" s="65" t="s">
        <v>22</v>
      </c>
      <c r="E98" s="51">
        <v>1371.86</v>
      </c>
      <c r="F98" s="51">
        <f>1371.86+L98</f>
        <v>1381.86</v>
      </c>
      <c r="G98" s="95"/>
      <c r="H98" s="94"/>
      <c r="L98" s="92">
        <f>10</f>
        <v>10</v>
      </c>
      <c r="M98"/>
    </row>
    <row r="99" spans="1:13" ht="25.5">
      <c r="A99" s="16" t="s">
        <v>31</v>
      </c>
      <c r="B99" s="17" t="s">
        <v>33</v>
      </c>
      <c r="C99" s="17" t="s">
        <v>0</v>
      </c>
      <c r="D99" s="63"/>
      <c r="E99" s="50">
        <f>E100</f>
        <v>110</v>
      </c>
      <c r="F99" s="50">
        <f>F100</f>
        <v>110</v>
      </c>
      <c r="G99" s="95"/>
      <c r="M99"/>
    </row>
    <row r="100" spans="1:13" ht="38.25">
      <c r="A100" s="19" t="s">
        <v>71</v>
      </c>
      <c r="B100" s="20" t="s">
        <v>33</v>
      </c>
      <c r="C100" s="20" t="s">
        <v>67</v>
      </c>
      <c r="D100" s="65" t="s">
        <v>32</v>
      </c>
      <c r="E100" s="51">
        <v>110</v>
      </c>
      <c r="F100" s="51">
        <v>110</v>
      </c>
      <c r="G100" s="95"/>
      <c r="H100" s="98"/>
      <c r="M100"/>
    </row>
    <row r="101" spans="1:13" ht="38.25">
      <c r="A101" s="16" t="s">
        <v>163</v>
      </c>
      <c r="B101" s="17" t="s">
        <v>83</v>
      </c>
      <c r="C101" s="17" t="s">
        <v>65</v>
      </c>
      <c r="D101" s="63"/>
      <c r="E101" s="50">
        <f>E102</f>
        <v>1</v>
      </c>
      <c r="F101" s="50">
        <f>F102</f>
        <v>1</v>
      </c>
      <c r="G101" s="95"/>
      <c r="M101"/>
    </row>
    <row r="102" spans="1:13" ht="25.5">
      <c r="A102" s="19" t="s">
        <v>202</v>
      </c>
      <c r="B102" s="20" t="s">
        <v>83</v>
      </c>
      <c r="C102" s="20" t="s">
        <v>65</v>
      </c>
      <c r="D102" s="65" t="s">
        <v>48</v>
      </c>
      <c r="E102" s="51">
        <v>1</v>
      </c>
      <c r="F102" s="51">
        <v>1</v>
      </c>
      <c r="G102" s="95"/>
      <c r="M102"/>
    </row>
    <row r="103" spans="1:13" ht="17.25" customHeight="1">
      <c r="A103" s="32" t="s">
        <v>164</v>
      </c>
      <c r="B103" s="33" t="s">
        <v>63</v>
      </c>
      <c r="C103" s="33" t="s">
        <v>0</v>
      </c>
      <c r="D103" s="79"/>
      <c r="E103" s="52">
        <f>E104</f>
        <v>3163.22</v>
      </c>
      <c r="F103" s="52">
        <f>F104</f>
        <v>4344.96283</v>
      </c>
      <c r="G103" s="95"/>
      <c r="M103"/>
    </row>
    <row r="104" spans="1:13" ht="20.25" customHeight="1">
      <c r="A104" s="16" t="s">
        <v>64</v>
      </c>
      <c r="B104" s="17" t="s">
        <v>35</v>
      </c>
      <c r="C104" s="17"/>
      <c r="D104" s="63"/>
      <c r="E104" s="50">
        <f>E105+E113+E115+E117+E120+E122+E124+E126+E128+E130+E133+E145+E135+E137+E139+E141+E143</f>
        <v>3163.22</v>
      </c>
      <c r="F104" s="50">
        <f>F105+F113+F115+F117+F120+F122+F124+F126+F128+F130+F133+F145+F135+F137+F139+F141+F143</f>
        <v>4344.96283</v>
      </c>
      <c r="G104" s="95"/>
      <c r="J104" s="92">
        <v>0</v>
      </c>
      <c r="M104"/>
    </row>
    <row r="105" spans="1:13" ht="12.75">
      <c r="A105" s="16" t="s">
        <v>34</v>
      </c>
      <c r="B105" s="17" t="s">
        <v>36</v>
      </c>
      <c r="C105" s="17"/>
      <c r="D105" s="63"/>
      <c r="E105" s="50">
        <f>SUM(E106:E112)</f>
        <v>367.64</v>
      </c>
      <c r="F105" s="50">
        <f>SUM(F106:F112)</f>
        <v>410.51</v>
      </c>
      <c r="G105" s="95"/>
      <c r="M105"/>
    </row>
    <row r="106" spans="1:13" ht="18.75" customHeight="1">
      <c r="A106" s="34" t="s">
        <v>165</v>
      </c>
      <c r="B106" s="20" t="s">
        <v>88</v>
      </c>
      <c r="C106" s="20" t="s">
        <v>38</v>
      </c>
      <c r="D106" s="64" t="s">
        <v>48</v>
      </c>
      <c r="E106" s="51">
        <v>112.7</v>
      </c>
      <c r="F106" s="51">
        <v>112.7</v>
      </c>
      <c r="G106" s="95"/>
      <c r="M106"/>
    </row>
    <row r="107" spans="1:13" ht="25.5">
      <c r="A107" s="35" t="s">
        <v>166</v>
      </c>
      <c r="B107" s="20" t="s">
        <v>37</v>
      </c>
      <c r="C107" s="20" t="s">
        <v>38</v>
      </c>
      <c r="D107" s="65" t="s">
        <v>48</v>
      </c>
      <c r="E107" s="51">
        <v>47.2</v>
      </c>
      <c r="F107" s="51">
        <v>47.2</v>
      </c>
      <c r="G107" s="95"/>
      <c r="M107"/>
    </row>
    <row r="108" spans="1:13" ht="12.75">
      <c r="A108" s="35" t="s">
        <v>167</v>
      </c>
      <c r="B108" s="20" t="s">
        <v>39</v>
      </c>
      <c r="C108" s="20" t="s">
        <v>38</v>
      </c>
      <c r="D108" s="65" t="s">
        <v>48</v>
      </c>
      <c r="E108" s="51">
        <v>8.7</v>
      </c>
      <c r="F108" s="51">
        <v>8.7</v>
      </c>
      <c r="G108" s="95"/>
      <c r="H108" s="94">
        <v>42.87</v>
      </c>
      <c r="M108"/>
    </row>
    <row r="109" spans="1:13" ht="25.5">
      <c r="A109" s="35" t="s">
        <v>168</v>
      </c>
      <c r="B109" s="20" t="s">
        <v>40</v>
      </c>
      <c r="C109" s="20" t="s">
        <v>38</v>
      </c>
      <c r="D109" s="65" t="s">
        <v>48</v>
      </c>
      <c r="E109" s="51">
        <v>33.88</v>
      </c>
      <c r="F109" s="51">
        <v>33.88</v>
      </c>
      <c r="G109" s="95"/>
      <c r="M109"/>
    </row>
    <row r="110" spans="1:13" ht="29.25" customHeight="1">
      <c r="A110" s="35" t="s">
        <v>169</v>
      </c>
      <c r="B110" s="20" t="s">
        <v>41</v>
      </c>
      <c r="C110" s="20" t="s">
        <v>38</v>
      </c>
      <c r="D110" s="65" t="s">
        <v>48</v>
      </c>
      <c r="E110" s="51">
        <v>0</v>
      </c>
      <c r="F110" s="51">
        <v>42.87</v>
      </c>
      <c r="G110" s="95"/>
      <c r="M110"/>
    </row>
    <row r="111" spans="1:13" ht="30" customHeight="1">
      <c r="A111" s="35" t="s">
        <v>170</v>
      </c>
      <c r="B111" s="20" t="s">
        <v>42</v>
      </c>
      <c r="C111" s="20" t="s">
        <v>38</v>
      </c>
      <c r="D111" s="65" t="s">
        <v>48</v>
      </c>
      <c r="E111" s="51">
        <v>63.5</v>
      </c>
      <c r="F111" s="51">
        <v>63.5</v>
      </c>
      <c r="G111" s="95"/>
      <c r="M111"/>
    </row>
    <row r="112" spans="1:13" ht="25.5">
      <c r="A112" s="35" t="s">
        <v>171</v>
      </c>
      <c r="B112" s="20" t="s">
        <v>43</v>
      </c>
      <c r="C112" s="20" t="s">
        <v>38</v>
      </c>
      <c r="D112" s="65" t="s">
        <v>48</v>
      </c>
      <c r="E112" s="51">
        <v>101.66</v>
      </c>
      <c r="F112" s="51">
        <v>101.66</v>
      </c>
      <c r="G112" s="95"/>
      <c r="M112"/>
    </row>
    <row r="113" spans="1:13" ht="12.75">
      <c r="A113" s="16" t="s">
        <v>45</v>
      </c>
      <c r="B113" s="17" t="s">
        <v>46</v>
      </c>
      <c r="C113" s="17" t="s">
        <v>0</v>
      </c>
      <c r="D113" s="63"/>
      <c r="E113" s="50">
        <f>E114</f>
        <v>100</v>
      </c>
      <c r="F113" s="50">
        <f>F114</f>
        <v>100</v>
      </c>
      <c r="G113" s="95"/>
      <c r="M113"/>
    </row>
    <row r="114" spans="1:13" ht="12.75">
      <c r="A114" s="19" t="s">
        <v>72</v>
      </c>
      <c r="B114" s="20" t="s">
        <v>46</v>
      </c>
      <c r="C114" s="20" t="s">
        <v>47</v>
      </c>
      <c r="D114" s="65" t="s">
        <v>44</v>
      </c>
      <c r="E114" s="51">
        <v>100</v>
      </c>
      <c r="F114" s="51">
        <v>100</v>
      </c>
      <c r="G114" s="95"/>
      <c r="J114" s="94"/>
      <c r="L114" s="94"/>
      <c r="M114"/>
    </row>
    <row r="115" spans="1:13" ht="38.25">
      <c r="A115" s="16" t="s">
        <v>172</v>
      </c>
      <c r="B115" s="17" t="s">
        <v>49</v>
      </c>
      <c r="C115" s="17" t="s">
        <v>0</v>
      </c>
      <c r="D115" s="63"/>
      <c r="E115" s="50">
        <f>E116</f>
        <v>26.7</v>
      </c>
      <c r="F115" s="50">
        <f>F116</f>
        <v>295</v>
      </c>
      <c r="G115" s="95"/>
      <c r="M115"/>
    </row>
    <row r="116" spans="1:13" ht="25.5">
      <c r="A116" s="19" t="s">
        <v>103</v>
      </c>
      <c r="B116" s="20" t="s">
        <v>49</v>
      </c>
      <c r="C116" s="20" t="s">
        <v>65</v>
      </c>
      <c r="D116" s="65" t="s">
        <v>48</v>
      </c>
      <c r="E116" s="51">
        <v>26.7</v>
      </c>
      <c r="F116" s="61">
        <f>145+L116</f>
        <v>295</v>
      </c>
      <c r="G116" s="95"/>
      <c r="H116" s="94"/>
      <c r="I116" s="94"/>
      <c r="J116" s="94">
        <v>118.3</v>
      </c>
      <c r="L116" s="92">
        <v>150</v>
      </c>
      <c r="M116"/>
    </row>
    <row r="117" spans="1:13" ht="25.5">
      <c r="A117" s="16" t="s">
        <v>84</v>
      </c>
      <c r="B117" s="17" t="s">
        <v>173</v>
      </c>
      <c r="C117" s="17" t="s">
        <v>0</v>
      </c>
      <c r="D117" s="63"/>
      <c r="E117" s="50">
        <f>E118+E119</f>
        <v>411.40000000000003</v>
      </c>
      <c r="F117" s="60">
        <f>F118+F119</f>
        <v>532.2</v>
      </c>
      <c r="G117" s="95"/>
      <c r="M117"/>
    </row>
    <row r="118" spans="1:13" ht="25.5">
      <c r="A118" s="19" t="s">
        <v>103</v>
      </c>
      <c r="B118" s="20" t="s">
        <v>50</v>
      </c>
      <c r="C118" s="20" t="s">
        <v>65</v>
      </c>
      <c r="D118" s="65" t="s">
        <v>48</v>
      </c>
      <c r="E118" s="51">
        <v>386.3</v>
      </c>
      <c r="F118" s="61">
        <f>386.3+L118</f>
        <v>457.1</v>
      </c>
      <c r="G118" s="95"/>
      <c r="L118" s="92">
        <v>70.8</v>
      </c>
      <c r="M118"/>
    </row>
    <row r="119" spans="1:13" ht="12.75">
      <c r="A119" s="19" t="s">
        <v>51</v>
      </c>
      <c r="B119" s="20" t="s">
        <v>50</v>
      </c>
      <c r="C119" s="20" t="s">
        <v>52</v>
      </c>
      <c r="D119" s="65" t="s">
        <v>48</v>
      </c>
      <c r="E119" s="51">
        <v>25.1</v>
      </c>
      <c r="F119" s="61">
        <f>25.1+50</f>
        <v>75.1</v>
      </c>
      <c r="G119" s="95"/>
      <c r="K119" s="92" t="s">
        <v>232</v>
      </c>
      <c r="L119" s="92">
        <v>50</v>
      </c>
      <c r="M119"/>
    </row>
    <row r="120" spans="1:13" ht="25.5">
      <c r="A120" s="36" t="s">
        <v>85</v>
      </c>
      <c r="B120" s="1" t="s">
        <v>86</v>
      </c>
      <c r="C120" s="1"/>
      <c r="D120" s="66"/>
      <c r="E120" s="53">
        <f>E121</f>
        <v>59.76</v>
      </c>
      <c r="F120" s="67">
        <f>F121</f>
        <v>59.76</v>
      </c>
      <c r="G120" s="95"/>
      <c r="M120"/>
    </row>
    <row r="121" spans="1:13" ht="25.5">
      <c r="A121" s="19" t="s">
        <v>202</v>
      </c>
      <c r="B121" s="20" t="s">
        <v>86</v>
      </c>
      <c r="C121" s="20" t="s">
        <v>65</v>
      </c>
      <c r="D121" s="65" t="s">
        <v>48</v>
      </c>
      <c r="E121" s="51">
        <v>59.76</v>
      </c>
      <c r="F121" s="61">
        <v>59.76</v>
      </c>
      <c r="G121" s="95"/>
      <c r="M121"/>
    </row>
    <row r="122" spans="1:13" ht="25.5">
      <c r="A122" s="16" t="s">
        <v>157</v>
      </c>
      <c r="B122" s="17" t="s">
        <v>158</v>
      </c>
      <c r="C122" s="17" t="s">
        <v>0</v>
      </c>
      <c r="D122" s="63"/>
      <c r="E122" s="50">
        <f>E123</f>
        <v>1113.52</v>
      </c>
      <c r="F122" s="60">
        <f>F123</f>
        <v>1023.52</v>
      </c>
      <c r="G122" s="95"/>
      <c r="M122"/>
    </row>
    <row r="123" spans="1:13" ht="12.75">
      <c r="A123" s="19" t="s">
        <v>62</v>
      </c>
      <c r="B123" s="20" t="s">
        <v>158</v>
      </c>
      <c r="C123" s="20" t="s">
        <v>76</v>
      </c>
      <c r="D123" s="65" t="s">
        <v>10</v>
      </c>
      <c r="E123" s="51">
        <v>1113.52</v>
      </c>
      <c r="F123" s="61">
        <v>1023.52</v>
      </c>
      <c r="G123" s="95"/>
      <c r="J123" s="92">
        <v>-90</v>
      </c>
      <c r="M123"/>
    </row>
    <row r="124" spans="1:13" ht="25.5">
      <c r="A124" s="16" t="s">
        <v>57</v>
      </c>
      <c r="B124" s="17" t="s">
        <v>59</v>
      </c>
      <c r="C124" s="17" t="s">
        <v>0</v>
      </c>
      <c r="D124" s="63"/>
      <c r="E124" s="50">
        <f>E125</f>
        <v>0</v>
      </c>
      <c r="F124" s="60">
        <f>F125</f>
        <v>0</v>
      </c>
      <c r="G124" s="95"/>
      <c r="M124"/>
    </row>
    <row r="125" spans="1:13" ht="25.5">
      <c r="A125" s="19" t="s">
        <v>103</v>
      </c>
      <c r="B125" s="20" t="s">
        <v>59</v>
      </c>
      <c r="C125" s="20" t="s">
        <v>65</v>
      </c>
      <c r="D125" s="65" t="s">
        <v>58</v>
      </c>
      <c r="E125" s="51">
        <v>0</v>
      </c>
      <c r="F125" s="61">
        <v>0</v>
      </c>
      <c r="G125" s="95"/>
      <c r="H125" s="94">
        <v>112</v>
      </c>
      <c r="M125"/>
    </row>
    <row r="126" spans="1:13" ht="38.25">
      <c r="A126" s="36" t="s">
        <v>209</v>
      </c>
      <c r="B126" s="1" t="s">
        <v>199</v>
      </c>
      <c r="C126" s="1"/>
      <c r="D126" s="66"/>
      <c r="E126" s="53">
        <f>E127</f>
        <v>0</v>
      </c>
      <c r="F126" s="67">
        <f>F127</f>
        <v>112</v>
      </c>
      <c r="G126" s="95"/>
      <c r="I126" s="94"/>
      <c r="M126"/>
    </row>
    <row r="127" spans="1:13" ht="25.5">
      <c r="A127" s="19" t="s">
        <v>202</v>
      </c>
      <c r="B127" s="20" t="s">
        <v>199</v>
      </c>
      <c r="C127" s="20" t="s">
        <v>65</v>
      </c>
      <c r="D127" s="65" t="s">
        <v>48</v>
      </c>
      <c r="E127" s="51">
        <v>0</v>
      </c>
      <c r="F127" s="61">
        <v>112</v>
      </c>
      <c r="G127" s="95"/>
      <c r="I127" s="92">
        <v>50</v>
      </c>
      <c r="M127"/>
    </row>
    <row r="128" spans="1:13" ht="38.25">
      <c r="A128" s="36" t="s">
        <v>200</v>
      </c>
      <c r="B128" s="1" t="s">
        <v>201</v>
      </c>
      <c r="C128" s="1"/>
      <c r="D128" s="66"/>
      <c r="E128" s="53">
        <f>E129</f>
        <v>0</v>
      </c>
      <c r="F128" s="67">
        <f>F129</f>
        <v>50</v>
      </c>
      <c r="G128" s="95"/>
      <c r="M128"/>
    </row>
    <row r="129" spans="1:13" ht="25.5">
      <c r="A129" s="19" t="s">
        <v>202</v>
      </c>
      <c r="B129" s="20" t="s">
        <v>201</v>
      </c>
      <c r="C129" s="20" t="s">
        <v>65</v>
      </c>
      <c r="D129" s="65" t="s">
        <v>48</v>
      </c>
      <c r="E129" s="51">
        <v>0</v>
      </c>
      <c r="F129" s="61">
        <v>50</v>
      </c>
      <c r="G129" s="95"/>
      <c r="H129" s="94"/>
      <c r="J129" s="94"/>
      <c r="M129"/>
    </row>
    <row r="130" spans="1:13" ht="25.5">
      <c r="A130" s="16" t="s">
        <v>53</v>
      </c>
      <c r="B130" s="17" t="s">
        <v>174</v>
      </c>
      <c r="C130" s="17"/>
      <c r="D130" s="63"/>
      <c r="E130" s="50">
        <f>E131+E132</f>
        <v>454.5</v>
      </c>
      <c r="F130" s="60">
        <f>F131+F132</f>
        <v>275.51</v>
      </c>
      <c r="G130" s="95"/>
      <c r="M130"/>
    </row>
    <row r="131" spans="1:13" ht="25.5">
      <c r="A131" s="19" t="s">
        <v>161</v>
      </c>
      <c r="B131" s="20" t="s">
        <v>55</v>
      </c>
      <c r="C131" s="20" t="s">
        <v>66</v>
      </c>
      <c r="D131" s="65" t="s">
        <v>54</v>
      </c>
      <c r="E131" s="51">
        <v>430.93</v>
      </c>
      <c r="F131" s="61">
        <f>287.729+L131</f>
        <v>257.06</v>
      </c>
      <c r="H131" s="94">
        <v>-48.819</v>
      </c>
      <c r="J131" s="94">
        <v>-94.382</v>
      </c>
      <c r="L131" s="92">
        <v>-30.669</v>
      </c>
      <c r="M131"/>
    </row>
    <row r="132" spans="1:13" ht="25.5">
      <c r="A132" s="19" t="s">
        <v>103</v>
      </c>
      <c r="B132" s="20" t="s">
        <v>55</v>
      </c>
      <c r="C132" s="20" t="s">
        <v>65</v>
      </c>
      <c r="D132" s="65" t="s">
        <v>54</v>
      </c>
      <c r="E132" s="51">
        <v>23.57</v>
      </c>
      <c r="F132" s="61">
        <v>18.45</v>
      </c>
      <c r="H132" s="94">
        <v>-5.12</v>
      </c>
      <c r="J132" s="94"/>
      <c r="M132"/>
    </row>
    <row r="133" spans="1:13" ht="63.75">
      <c r="A133" s="16" t="s">
        <v>210</v>
      </c>
      <c r="B133" s="17" t="s">
        <v>211</v>
      </c>
      <c r="C133" s="17" t="s">
        <v>0</v>
      </c>
      <c r="D133" s="63"/>
      <c r="E133" s="50">
        <f>E134</f>
        <v>0</v>
      </c>
      <c r="F133" s="60">
        <f>F134</f>
        <v>482.34</v>
      </c>
      <c r="M133"/>
    </row>
    <row r="134" spans="1:13" ht="25.5">
      <c r="A134" s="19" t="s">
        <v>103</v>
      </c>
      <c r="B134" s="20" t="s">
        <v>211</v>
      </c>
      <c r="C134" s="20" t="s">
        <v>65</v>
      </c>
      <c r="D134" s="65" t="s">
        <v>3</v>
      </c>
      <c r="E134" s="51">
        <v>0</v>
      </c>
      <c r="F134" s="61">
        <v>482.34</v>
      </c>
      <c r="J134" s="92">
        <v>482.34</v>
      </c>
      <c r="M134"/>
    </row>
    <row r="135" spans="1:13" ht="28.5" customHeight="1">
      <c r="A135" s="46" t="s">
        <v>213</v>
      </c>
      <c r="B135" s="17" t="s">
        <v>214</v>
      </c>
      <c r="C135" s="17" t="s">
        <v>0</v>
      </c>
      <c r="D135" s="63"/>
      <c r="E135" s="50">
        <f>E136</f>
        <v>0</v>
      </c>
      <c r="F135" s="60">
        <f>F136</f>
        <v>250</v>
      </c>
      <c r="G135" s="95"/>
      <c r="H135" s="94"/>
      <c r="M135"/>
    </row>
    <row r="136" spans="1:13" ht="25.5">
      <c r="A136" s="19" t="s">
        <v>103</v>
      </c>
      <c r="B136" s="20" t="s">
        <v>214</v>
      </c>
      <c r="C136" s="20" t="s">
        <v>65</v>
      </c>
      <c r="D136" s="65" t="s">
        <v>19</v>
      </c>
      <c r="E136" s="51">
        <v>0</v>
      </c>
      <c r="F136" s="61">
        <v>250</v>
      </c>
      <c r="G136" s="95"/>
      <c r="H136" s="94"/>
      <c r="I136" s="92">
        <v>10</v>
      </c>
      <c r="J136" s="94">
        <v>150</v>
      </c>
      <c r="K136" s="92">
        <v>100</v>
      </c>
      <c r="M136"/>
    </row>
    <row r="137" spans="1:13" ht="12.75">
      <c r="A137" s="16" t="s">
        <v>205</v>
      </c>
      <c r="B137" s="17" t="s">
        <v>206</v>
      </c>
      <c r="C137" s="17" t="s">
        <v>0</v>
      </c>
      <c r="D137" s="63"/>
      <c r="E137" s="50">
        <f>E138</f>
        <v>0</v>
      </c>
      <c r="F137" s="60">
        <f>F138</f>
        <v>10</v>
      </c>
      <c r="G137" s="95"/>
      <c r="M137"/>
    </row>
    <row r="138" spans="1:13" ht="25.5">
      <c r="A138" s="19" t="s">
        <v>103</v>
      </c>
      <c r="B138" s="20" t="s">
        <v>206</v>
      </c>
      <c r="C138" s="20" t="s">
        <v>65</v>
      </c>
      <c r="D138" s="65" t="s">
        <v>190</v>
      </c>
      <c r="E138" s="51">
        <v>0</v>
      </c>
      <c r="F138" s="61">
        <v>10</v>
      </c>
      <c r="G138" s="95"/>
      <c r="M138"/>
    </row>
    <row r="139" spans="1:13" ht="32.25" customHeight="1">
      <c r="A139" s="16" t="s">
        <v>175</v>
      </c>
      <c r="B139" s="17" t="s">
        <v>61</v>
      </c>
      <c r="C139" s="17" t="s">
        <v>0</v>
      </c>
      <c r="D139" s="63"/>
      <c r="E139" s="50">
        <f>E140</f>
        <v>576.1</v>
      </c>
      <c r="F139" s="60">
        <f>F140</f>
        <v>576.1</v>
      </c>
      <c r="G139" s="95"/>
      <c r="M139"/>
    </row>
    <row r="140" spans="1:13" ht="25.5">
      <c r="A140" s="19" t="s">
        <v>103</v>
      </c>
      <c r="B140" s="20" t="s">
        <v>61</v>
      </c>
      <c r="C140" s="20" t="s">
        <v>65</v>
      </c>
      <c r="D140" s="65" t="s">
        <v>48</v>
      </c>
      <c r="E140" s="51">
        <v>576.1</v>
      </c>
      <c r="F140" s="61">
        <v>576.1</v>
      </c>
      <c r="G140" s="95"/>
      <c r="M140"/>
    </row>
    <row r="141" spans="1:13" ht="21" customHeight="1">
      <c r="A141" s="16" t="s">
        <v>207</v>
      </c>
      <c r="B141" s="17" t="s">
        <v>208</v>
      </c>
      <c r="C141" s="17" t="s">
        <v>0</v>
      </c>
      <c r="D141" s="63"/>
      <c r="E141" s="50">
        <f>E142</f>
        <v>0</v>
      </c>
      <c r="F141" s="60">
        <f>F142</f>
        <v>10</v>
      </c>
      <c r="G141" s="95"/>
      <c r="M141"/>
    </row>
    <row r="142" spans="1:13" ht="25.5">
      <c r="A142" s="19" t="s">
        <v>103</v>
      </c>
      <c r="B142" s="20" t="s">
        <v>208</v>
      </c>
      <c r="C142" s="20" t="s">
        <v>65</v>
      </c>
      <c r="D142" s="65" t="s">
        <v>196</v>
      </c>
      <c r="E142" s="51">
        <v>0</v>
      </c>
      <c r="F142" s="61">
        <v>10</v>
      </c>
      <c r="G142" s="95"/>
      <c r="I142" s="92">
        <v>10</v>
      </c>
      <c r="M142"/>
    </row>
    <row r="143" spans="1:13" ht="12.75">
      <c r="A143" s="16" t="s">
        <v>176</v>
      </c>
      <c r="B143" s="17" t="s">
        <v>60</v>
      </c>
      <c r="C143" s="17" t="s">
        <v>0</v>
      </c>
      <c r="D143" s="63"/>
      <c r="E143" s="50">
        <f>E144</f>
        <v>53.6</v>
      </c>
      <c r="F143" s="60">
        <f>F144</f>
        <v>53.6</v>
      </c>
      <c r="M143"/>
    </row>
    <row r="144" spans="1:13" ht="25.5">
      <c r="A144" s="22" t="s">
        <v>103</v>
      </c>
      <c r="B144" s="23" t="s">
        <v>60</v>
      </c>
      <c r="C144" s="23" t="s">
        <v>65</v>
      </c>
      <c r="D144" s="68" t="s">
        <v>48</v>
      </c>
      <c r="E144" s="54">
        <v>53.6</v>
      </c>
      <c r="F144" s="62">
        <v>53.6</v>
      </c>
      <c r="M144"/>
    </row>
    <row r="145" spans="1:13" ht="26.25" customHeight="1">
      <c r="A145" s="16" t="s">
        <v>212</v>
      </c>
      <c r="B145" s="17" t="s">
        <v>215</v>
      </c>
      <c r="C145" s="17" t="s">
        <v>0</v>
      </c>
      <c r="D145" s="63"/>
      <c r="E145" s="50">
        <f>E146</f>
        <v>0</v>
      </c>
      <c r="F145" s="60">
        <f>F146</f>
        <v>104.42282999999999</v>
      </c>
      <c r="G145" s="95"/>
      <c r="M145"/>
    </row>
    <row r="146" spans="1:13" ht="31.5" customHeight="1" thickBot="1">
      <c r="A146" s="19" t="s">
        <v>103</v>
      </c>
      <c r="B146" s="20" t="s">
        <v>215</v>
      </c>
      <c r="C146" s="20" t="s">
        <v>65</v>
      </c>
      <c r="D146" s="65" t="s">
        <v>3</v>
      </c>
      <c r="E146" s="51">
        <v>0</v>
      </c>
      <c r="F146" s="69">
        <f>217.66+L146</f>
        <v>104.42282999999999</v>
      </c>
      <c r="G146" s="95"/>
      <c r="J146" s="94">
        <v>217.66</v>
      </c>
      <c r="L146" s="96">
        <v>-113.23717</v>
      </c>
      <c r="M146"/>
    </row>
    <row r="147" spans="1:13" ht="18.75" customHeight="1" thickBot="1">
      <c r="A147" s="117" t="s">
        <v>177</v>
      </c>
      <c r="B147" s="118"/>
      <c r="C147" s="118"/>
      <c r="D147" s="118"/>
      <c r="E147" s="45">
        <f>E149+E164</f>
        <v>12651.39</v>
      </c>
      <c r="F147" s="71">
        <f>F149+F164</f>
        <v>14915.2777</v>
      </c>
      <c r="G147" s="95"/>
      <c r="M147"/>
    </row>
    <row r="148" spans="1:13" ht="27" customHeight="1" thickBot="1">
      <c r="A148" s="7" t="s">
        <v>94</v>
      </c>
      <c r="B148" s="8">
        <v>70</v>
      </c>
      <c r="C148" s="9"/>
      <c r="D148" s="75"/>
      <c r="E148" s="85">
        <f>E149+E164</f>
        <v>12651.39</v>
      </c>
      <c r="F148" s="45">
        <f>F149+F164</f>
        <v>14915.2777</v>
      </c>
      <c r="G148" s="95"/>
      <c r="M148"/>
    </row>
    <row r="149" spans="1:13" ht="14.25">
      <c r="A149" s="11" t="s">
        <v>140</v>
      </c>
      <c r="B149" s="119" t="s">
        <v>141</v>
      </c>
      <c r="C149" s="109"/>
      <c r="D149" s="111"/>
      <c r="E149" s="121">
        <f>E151</f>
        <v>11796.39</v>
      </c>
      <c r="F149" s="101">
        <f>F151</f>
        <v>13631.2777</v>
      </c>
      <c r="G149" s="95"/>
      <c r="M149"/>
    </row>
    <row r="150" spans="1:13" ht="39" thickBot="1">
      <c r="A150" s="12" t="s">
        <v>142</v>
      </c>
      <c r="B150" s="120"/>
      <c r="C150" s="110"/>
      <c r="D150" s="112"/>
      <c r="E150" s="122"/>
      <c r="F150" s="102"/>
      <c r="G150" s="95"/>
      <c r="M150"/>
    </row>
    <row r="151" spans="1:13" ht="12.75">
      <c r="A151" s="25" t="s">
        <v>77</v>
      </c>
      <c r="B151" s="26"/>
      <c r="C151" s="14" t="s">
        <v>0</v>
      </c>
      <c r="D151" s="76" t="s">
        <v>9</v>
      </c>
      <c r="E151" s="83">
        <f>E152+E155+E158</f>
        <v>11796.39</v>
      </c>
      <c r="F151" s="42">
        <f>F152+F155+F158+F161</f>
        <v>13631.2777</v>
      </c>
      <c r="G151" s="95"/>
      <c r="M151"/>
    </row>
    <row r="152" spans="1:13" ht="25.5">
      <c r="A152" s="16" t="s">
        <v>178</v>
      </c>
      <c r="B152" s="17" t="s">
        <v>179</v>
      </c>
      <c r="C152" s="17"/>
      <c r="D152" s="63"/>
      <c r="E152" s="50">
        <f>E153+E154</f>
        <v>8872.849999999999</v>
      </c>
      <c r="F152" s="15">
        <f>F153+F154</f>
        <v>8872.849999999999</v>
      </c>
      <c r="G152" s="95"/>
      <c r="M152"/>
    </row>
    <row r="153" spans="1:13" ht="51">
      <c r="A153" s="19" t="s">
        <v>180</v>
      </c>
      <c r="B153" s="20" t="s">
        <v>179</v>
      </c>
      <c r="C153" s="20" t="s">
        <v>17</v>
      </c>
      <c r="D153" s="65" t="s">
        <v>9</v>
      </c>
      <c r="E153" s="51">
        <v>8852.96</v>
      </c>
      <c r="F153" s="21">
        <v>8852.96</v>
      </c>
      <c r="G153" s="95"/>
      <c r="M153"/>
    </row>
    <row r="154" spans="1:13" ht="12.75">
      <c r="A154" s="22" t="s">
        <v>181</v>
      </c>
      <c r="B154" s="20" t="s">
        <v>179</v>
      </c>
      <c r="C154" s="20" t="s">
        <v>78</v>
      </c>
      <c r="D154" s="65" t="s">
        <v>9</v>
      </c>
      <c r="E154" s="51">
        <v>19.89</v>
      </c>
      <c r="F154" s="21">
        <v>19.89</v>
      </c>
      <c r="G154" s="95"/>
      <c r="M154"/>
    </row>
    <row r="155" spans="1:13" ht="25.5">
      <c r="A155" s="16" t="s">
        <v>182</v>
      </c>
      <c r="B155" s="17" t="s">
        <v>183</v>
      </c>
      <c r="C155" s="17"/>
      <c r="D155" s="63"/>
      <c r="E155" s="50">
        <f>E156+E157</f>
        <v>723.54</v>
      </c>
      <c r="F155" s="18">
        <f>F156+F157</f>
        <v>723.54</v>
      </c>
      <c r="G155" s="95"/>
      <c r="M155"/>
    </row>
    <row r="156" spans="1:13" ht="39.75" customHeight="1">
      <c r="A156" s="19" t="s">
        <v>180</v>
      </c>
      <c r="B156" s="20" t="s">
        <v>183</v>
      </c>
      <c r="C156" s="20" t="s">
        <v>17</v>
      </c>
      <c r="D156" s="65" t="s">
        <v>9</v>
      </c>
      <c r="E156" s="51">
        <v>647.65</v>
      </c>
      <c r="F156" s="21">
        <v>647.65</v>
      </c>
      <c r="G156" s="95"/>
      <c r="M156"/>
    </row>
    <row r="157" spans="1:13" ht="19.5" customHeight="1">
      <c r="A157" s="22" t="s">
        <v>181</v>
      </c>
      <c r="B157" s="20" t="s">
        <v>183</v>
      </c>
      <c r="C157" s="20" t="s">
        <v>78</v>
      </c>
      <c r="D157" s="65" t="s">
        <v>9</v>
      </c>
      <c r="E157" s="51">
        <v>75.89</v>
      </c>
      <c r="F157" s="21">
        <v>75.89</v>
      </c>
      <c r="G157" s="95"/>
      <c r="M157"/>
    </row>
    <row r="158" spans="1:13" ht="12.75">
      <c r="A158" s="16" t="s">
        <v>184</v>
      </c>
      <c r="B158" s="17"/>
      <c r="C158" s="17"/>
      <c r="D158" s="63"/>
      <c r="E158" s="50">
        <f>E160+E159</f>
        <v>2200</v>
      </c>
      <c r="F158" s="18">
        <f>F160+F159</f>
        <v>3049.2877</v>
      </c>
      <c r="G158" s="95"/>
      <c r="M158"/>
    </row>
    <row r="159" spans="1:13" ht="12.75">
      <c r="A159" s="19" t="s">
        <v>181</v>
      </c>
      <c r="B159" s="20" t="s">
        <v>185</v>
      </c>
      <c r="C159" s="20" t="s">
        <v>78</v>
      </c>
      <c r="D159" s="65" t="s">
        <v>9</v>
      </c>
      <c r="E159" s="51">
        <v>110</v>
      </c>
      <c r="F159" s="21">
        <f>150+L159</f>
        <v>184.2877</v>
      </c>
      <c r="G159" s="95"/>
      <c r="I159" s="98">
        <v>40</v>
      </c>
      <c r="L159" s="92">
        <v>34.2877</v>
      </c>
      <c r="M159"/>
    </row>
    <row r="160" spans="1:13" ht="12.75">
      <c r="A160" s="43" t="s">
        <v>181</v>
      </c>
      <c r="B160" s="44" t="s">
        <v>204</v>
      </c>
      <c r="C160" s="44" t="s">
        <v>78</v>
      </c>
      <c r="D160" s="70" t="s">
        <v>9</v>
      </c>
      <c r="E160" s="86">
        <v>2090</v>
      </c>
      <c r="F160" s="72">
        <f>2865</f>
        <v>2865</v>
      </c>
      <c r="G160" s="95"/>
      <c r="H160" s="92">
        <v>-2090</v>
      </c>
      <c r="I160" s="98">
        <v>775</v>
      </c>
      <c r="J160" s="92">
        <v>2090</v>
      </c>
      <c r="M160"/>
    </row>
    <row r="161" spans="1:13" ht="25.5">
      <c r="A161" s="47" t="s">
        <v>226</v>
      </c>
      <c r="B161" s="17" t="s">
        <v>227</v>
      </c>
      <c r="C161" s="17"/>
      <c r="D161" s="63"/>
      <c r="E161" s="60">
        <f>E162+E163</f>
        <v>0</v>
      </c>
      <c r="F161" s="60">
        <f>F162+F163</f>
        <v>985.5999999999999</v>
      </c>
      <c r="G161" s="95"/>
      <c r="M161"/>
    </row>
    <row r="162" spans="1:13" ht="25.5">
      <c r="A162" s="48" t="s">
        <v>228</v>
      </c>
      <c r="B162" s="20" t="s">
        <v>227</v>
      </c>
      <c r="C162" s="20" t="s">
        <v>17</v>
      </c>
      <c r="D162" s="65" t="s">
        <v>9</v>
      </c>
      <c r="E162" s="61">
        <f>J162</f>
        <v>0</v>
      </c>
      <c r="F162" s="61">
        <v>76.69</v>
      </c>
      <c r="G162" s="95"/>
      <c r="L162" s="92">
        <v>76.69</v>
      </c>
      <c r="M162"/>
    </row>
    <row r="163" spans="1:13" ht="26.25" thickBot="1">
      <c r="A163" s="48" t="s">
        <v>229</v>
      </c>
      <c r="B163" s="20" t="s">
        <v>227</v>
      </c>
      <c r="C163" s="20" t="s">
        <v>17</v>
      </c>
      <c r="D163" s="65" t="s">
        <v>9</v>
      </c>
      <c r="E163" s="69">
        <f>J163</f>
        <v>0</v>
      </c>
      <c r="F163" s="62">
        <v>908.91</v>
      </c>
      <c r="G163" s="95"/>
      <c r="H163" s="92">
        <v>429</v>
      </c>
      <c r="K163" s="92">
        <v>-429</v>
      </c>
      <c r="L163" s="92">
        <v>908.91</v>
      </c>
      <c r="M163"/>
    </row>
    <row r="164" spans="1:13" ht="14.25">
      <c r="A164" s="11" t="s">
        <v>145</v>
      </c>
      <c r="B164" s="107" t="s">
        <v>146</v>
      </c>
      <c r="C164" s="109"/>
      <c r="D164" s="111"/>
      <c r="E164" s="113">
        <f>E166+E169</f>
        <v>855</v>
      </c>
      <c r="F164" s="105">
        <f>F166+F169</f>
        <v>1284</v>
      </c>
      <c r="G164" s="95"/>
      <c r="M164"/>
    </row>
    <row r="165" spans="1:13" ht="39" thickBot="1">
      <c r="A165" s="28" t="s">
        <v>147</v>
      </c>
      <c r="B165" s="108"/>
      <c r="C165" s="110"/>
      <c r="D165" s="112"/>
      <c r="E165" s="114"/>
      <c r="F165" s="106"/>
      <c r="G165" s="95"/>
      <c r="M165"/>
    </row>
    <row r="166" spans="1:13" ht="12.75">
      <c r="A166" s="13" t="s">
        <v>91</v>
      </c>
      <c r="B166" s="14"/>
      <c r="C166" s="14"/>
      <c r="D166" s="76" t="s">
        <v>90</v>
      </c>
      <c r="E166" s="83">
        <f>E167</f>
        <v>0</v>
      </c>
      <c r="F166" s="59">
        <f>F167</f>
        <v>429</v>
      </c>
      <c r="G166" s="95"/>
      <c r="M166"/>
    </row>
    <row r="167" spans="1:13" ht="17.25" customHeight="1">
      <c r="A167" s="16" t="s">
        <v>186</v>
      </c>
      <c r="B167" s="17" t="s">
        <v>187</v>
      </c>
      <c r="C167" s="17" t="s">
        <v>0</v>
      </c>
      <c r="D167" s="63"/>
      <c r="E167" s="50">
        <f>E168</f>
        <v>0</v>
      </c>
      <c r="F167" s="56">
        <f>F168</f>
        <v>429</v>
      </c>
      <c r="G167" s="95"/>
      <c r="M167"/>
    </row>
    <row r="168" spans="1:13" ht="12.75">
      <c r="A168" s="19" t="s">
        <v>181</v>
      </c>
      <c r="B168" s="20" t="s">
        <v>187</v>
      </c>
      <c r="C168" s="20" t="s">
        <v>78</v>
      </c>
      <c r="D168" s="65" t="s">
        <v>90</v>
      </c>
      <c r="E168" s="51">
        <v>0</v>
      </c>
      <c r="F168" s="57">
        <v>429</v>
      </c>
      <c r="M168"/>
    </row>
    <row r="169" spans="1:13" ht="12.75">
      <c r="A169" s="13" t="s">
        <v>11</v>
      </c>
      <c r="B169" s="14"/>
      <c r="C169" s="14"/>
      <c r="D169" s="76" t="s">
        <v>12</v>
      </c>
      <c r="E169" s="83">
        <f>E170</f>
        <v>855</v>
      </c>
      <c r="F169" s="59">
        <f>F170</f>
        <v>855</v>
      </c>
      <c r="M169"/>
    </row>
    <row r="170" spans="1:13" ht="25.5">
      <c r="A170" s="16" t="s">
        <v>186</v>
      </c>
      <c r="B170" s="17" t="s">
        <v>187</v>
      </c>
      <c r="C170" s="17" t="s">
        <v>0</v>
      </c>
      <c r="D170" s="63"/>
      <c r="E170" s="50">
        <f>E171</f>
        <v>855</v>
      </c>
      <c r="F170" s="56">
        <f>F171</f>
        <v>855</v>
      </c>
      <c r="M170"/>
    </row>
    <row r="171" spans="1:13" ht="51.75" thickBot="1">
      <c r="A171" s="22" t="s">
        <v>180</v>
      </c>
      <c r="B171" s="23" t="s">
        <v>187</v>
      </c>
      <c r="C171" s="23" t="s">
        <v>17</v>
      </c>
      <c r="D171" s="68" t="s">
        <v>12</v>
      </c>
      <c r="E171" s="54">
        <v>855</v>
      </c>
      <c r="F171" s="58">
        <v>855</v>
      </c>
      <c r="M171"/>
    </row>
    <row r="172" spans="1:13" ht="15" thickBot="1">
      <c r="A172" s="39" t="s">
        <v>188</v>
      </c>
      <c r="B172" s="40"/>
      <c r="C172" s="40"/>
      <c r="D172" s="80"/>
      <c r="E172" s="41">
        <f>E7+E147</f>
        <v>38275.229999999996</v>
      </c>
      <c r="F172" s="41">
        <f>F7+F147</f>
        <v>47362.41527</v>
      </c>
      <c r="H172" s="99">
        <f>SUM(H6:H166)</f>
        <v>-1360.069</v>
      </c>
      <c r="I172" s="99">
        <f>SUM(I6:I166)</f>
        <v>795</v>
      </c>
      <c r="J172" s="99">
        <f>SUM(J6:J166)</f>
        <v>2656.258</v>
      </c>
      <c r="K172" s="99">
        <f>SUM(K6:K166)</f>
        <v>702.201</v>
      </c>
      <c r="L172" s="100">
        <f>SUM(L7:L171)</f>
        <v>3964.79727</v>
      </c>
      <c r="M172"/>
    </row>
    <row r="174" ht="12.75" hidden="1" outlineLevel="1">
      <c r="F174" s="55">
        <f>F172+F173</f>
        <v>47362.41527</v>
      </c>
    </row>
    <row r="175" ht="12.75" collapsed="1"/>
  </sheetData>
  <sheetProtection/>
  <mergeCells count="46">
    <mergeCell ref="D1:E1"/>
    <mergeCell ref="D2:E2"/>
    <mergeCell ref="D3:E3"/>
    <mergeCell ref="D4:E4"/>
    <mergeCell ref="A5:E5"/>
    <mergeCell ref="F5:G5"/>
    <mergeCell ref="H6:I6"/>
    <mergeCell ref="J6:K6"/>
    <mergeCell ref="A7:D7"/>
    <mergeCell ref="B10:B11"/>
    <mergeCell ref="C10:C11"/>
    <mergeCell ref="D10:D11"/>
    <mergeCell ref="E10:E11"/>
    <mergeCell ref="F10:F11"/>
    <mergeCell ref="B26:B27"/>
    <mergeCell ref="C26:C27"/>
    <mergeCell ref="D26:D27"/>
    <mergeCell ref="E26:E27"/>
    <mergeCell ref="B39:B40"/>
    <mergeCell ref="C39:C40"/>
    <mergeCell ref="D39:D40"/>
    <mergeCell ref="E39:E40"/>
    <mergeCell ref="B69:B70"/>
    <mergeCell ref="C69:C70"/>
    <mergeCell ref="D69:D70"/>
    <mergeCell ref="E69:E70"/>
    <mergeCell ref="B74:B75"/>
    <mergeCell ref="C74:C75"/>
    <mergeCell ref="D74:D75"/>
    <mergeCell ref="E74:E75"/>
    <mergeCell ref="B164:B165"/>
    <mergeCell ref="C164:C165"/>
    <mergeCell ref="D164:D165"/>
    <mergeCell ref="E164:E165"/>
    <mergeCell ref="A88:D88"/>
    <mergeCell ref="A147:D147"/>
    <mergeCell ref="B149:B150"/>
    <mergeCell ref="C149:C150"/>
    <mergeCell ref="D149:D150"/>
    <mergeCell ref="E149:E150"/>
    <mergeCell ref="F26:F27"/>
    <mergeCell ref="F39:F40"/>
    <mergeCell ref="F69:F70"/>
    <mergeCell ref="F74:F75"/>
    <mergeCell ref="F149:F150"/>
    <mergeCell ref="F164:F165"/>
  </mergeCells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71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2015-09-21T06:36:03Z</cp:lastPrinted>
  <dcterms:created xsi:type="dcterms:W3CDTF">2002-03-11T10:22:12Z</dcterms:created>
  <dcterms:modified xsi:type="dcterms:W3CDTF">2015-09-21T06:36:05Z</dcterms:modified>
  <cp:category/>
  <cp:version/>
  <cp:contentType/>
  <cp:contentStatus/>
</cp:coreProperties>
</file>