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Лист1!$A$1:$G$183</definedName>
  </definedNames>
  <calcPr calcId="125725"/>
</workbook>
</file>

<file path=xl/calcChain.xml><?xml version="1.0" encoding="utf-8"?>
<calcChain xmlns="http://schemas.openxmlformats.org/spreadsheetml/2006/main">
  <c r="G182" i="1"/>
  <c r="G181"/>
  <c r="F181"/>
  <c r="G179"/>
  <c r="F179"/>
  <c r="G177"/>
  <c r="F177"/>
  <c r="G176"/>
  <c r="F176"/>
  <c r="G174"/>
  <c r="F174"/>
  <c r="G172"/>
  <c r="F172"/>
  <c r="G171"/>
  <c r="F171"/>
  <c r="G170"/>
  <c r="F170"/>
  <c r="G168"/>
  <c r="F168"/>
  <c r="G166"/>
  <c r="F166"/>
  <c r="G163"/>
  <c r="F163"/>
  <c r="G160"/>
  <c r="F160"/>
  <c r="G159"/>
  <c r="F159"/>
  <c r="G158"/>
  <c r="F158"/>
  <c r="G157"/>
  <c r="F157"/>
  <c r="G156"/>
  <c r="F156"/>
  <c r="G155"/>
  <c r="G154"/>
  <c r="G153"/>
  <c r="F153"/>
  <c r="H152"/>
  <c r="G152" s="1"/>
  <c r="H151"/>
  <c r="G151" s="1"/>
  <c r="G150" s="1"/>
  <c r="G147" s="1"/>
  <c r="G146" s="1"/>
  <c r="F150"/>
  <c r="G148"/>
  <c r="F148"/>
  <c r="F147"/>
  <c r="F146"/>
  <c r="G145"/>
  <c r="G144" s="1"/>
  <c r="F144"/>
  <c r="G143"/>
  <c r="G142"/>
  <c r="F142"/>
  <c r="G140"/>
  <c r="F140"/>
  <c r="H139"/>
  <c r="G139" s="1"/>
  <c r="G138" s="1"/>
  <c r="F138"/>
  <c r="G136"/>
  <c r="F136"/>
  <c r="G135"/>
  <c r="G134" s="1"/>
  <c r="F134"/>
  <c r="G133"/>
  <c r="G132"/>
  <c r="F132"/>
  <c r="G131"/>
  <c r="G130" s="1"/>
  <c r="F130"/>
  <c r="G128"/>
  <c r="F128"/>
  <c r="G126"/>
  <c r="F126"/>
  <c r="H125"/>
  <c r="G125"/>
  <c r="G124" s="1"/>
  <c r="F124"/>
  <c r="G122"/>
  <c r="F122"/>
  <c r="G120"/>
  <c r="F120"/>
  <c r="F117" s="1"/>
  <c r="F108" s="1"/>
  <c r="G119"/>
  <c r="G118"/>
  <c r="F118"/>
  <c r="G116"/>
  <c r="G115" s="1"/>
  <c r="G114" s="1"/>
  <c r="F115"/>
  <c r="F114"/>
  <c r="G112"/>
  <c r="F112"/>
  <c r="G110"/>
  <c r="F110"/>
  <c r="G109"/>
  <c r="F109"/>
  <c r="G106"/>
  <c r="F106"/>
  <c r="G104"/>
  <c r="F104"/>
  <c r="G103"/>
  <c r="F103"/>
  <c r="G101"/>
  <c r="F101"/>
  <c r="G100"/>
  <c r="F100"/>
  <c r="G99"/>
  <c r="G98"/>
  <c r="F98"/>
  <c r="G97"/>
  <c r="G96" s="1"/>
  <c r="F96"/>
  <c r="F83" s="1"/>
  <c r="F76" s="1"/>
  <c r="G95"/>
  <c r="G94"/>
  <c r="F94"/>
  <c r="H93"/>
  <c r="G93" s="1"/>
  <c r="G92" s="1"/>
  <c r="F92"/>
  <c r="G90"/>
  <c r="F90"/>
  <c r="G88"/>
  <c r="F88"/>
  <c r="G86"/>
  <c r="F86"/>
  <c r="G84"/>
  <c r="F84"/>
  <c r="G81"/>
  <c r="F81"/>
  <c r="G80"/>
  <c r="F80"/>
  <c r="G78"/>
  <c r="F78"/>
  <c r="G77"/>
  <c r="F77"/>
  <c r="G74"/>
  <c r="F74"/>
  <c r="G73"/>
  <c r="F73"/>
  <c r="G71"/>
  <c r="F71"/>
  <c r="G70"/>
  <c r="G69" s="1"/>
  <c r="G66" s="1"/>
  <c r="G60" s="1"/>
  <c r="F69"/>
  <c r="F66" s="1"/>
  <c r="F60" s="1"/>
  <c r="G68"/>
  <c r="G67"/>
  <c r="F67"/>
  <c r="G64"/>
  <c r="F64"/>
  <c r="G62"/>
  <c r="F62"/>
  <c r="G61"/>
  <c r="F61"/>
  <c r="G55"/>
  <c r="F55"/>
  <c r="G54"/>
  <c r="F54"/>
  <c r="G53"/>
  <c r="F53"/>
  <c r="G51"/>
  <c r="F51"/>
  <c r="G49"/>
  <c r="F49"/>
  <c r="G48"/>
  <c r="F48"/>
  <c r="G47"/>
  <c r="F47"/>
  <c r="G46"/>
  <c r="F46"/>
  <c r="G45"/>
  <c r="F45"/>
  <c r="G41"/>
  <c r="F41"/>
  <c r="G39"/>
  <c r="F39"/>
  <c r="G31"/>
  <c r="F31"/>
  <c r="G30"/>
  <c r="F30"/>
  <c r="G29"/>
  <c r="F29"/>
  <c r="G28"/>
  <c r="F28"/>
  <c r="G26"/>
  <c r="F26"/>
  <c r="G23"/>
  <c r="G19" s="1"/>
  <c r="F19"/>
  <c r="G18"/>
  <c r="G17"/>
  <c r="G16" s="1"/>
  <c r="F16"/>
  <c r="G13"/>
  <c r="F13"/>
  <c r="F12"/>
  <c r="F9" s="1"/>
  <c r="G11"/>
  <c r="G10"/>
  <c r="F10"/>
  <c r="F183" l="1"/>
  <c r="G12"/>
  <c r="G9" s="1"/>
  <c r="G83"/>
  <c r="G76" s="1"/>
  <c r="G117"/>
  <c r="G108" s="1"/>
  <c r="H183"/>
  <c r="G183" l="1"/>
</calcChain>
</file>

<file path=xl/sharedStrings.xml><?xml version="1.0" encoding="utf-8"?>
<sst xmlns="http://schemas.openxmlformats.org/spreadsheetml/2006/main" count="601" uniqueCount="248">
  <si>
    <t>Приложение   7</t>
  </si>
  <si>
    <t>к Решению Совета депутатов</t>
  </si>
  <si>
    <t>МО Войсковицкое сельское поселение</t>
  </si>
  <si>
    <t xml:space="preserve">Ведомственная  структура  расходов бюджета МО Войсковицкое сельское поселение  на 2016 год </t>
  </si>
  <si>
    <t>тыс. руб.</t>
  </si>
  <si>
    <t>Наименование показателя</t>
  </si>
  <si>
    <t>Код раздела</t>
  </si>
  <si>
    <t>Код подраздела</t>
  </si>
  <si>
    <t>Код целевой статьи</t>
  </si>
  <si>
    <t>Код вида расходов</t>
  </si>
  <si>
    <t xml:space="preserve"> Бюджет на  2016 год (до внесения изменений) (тыс.руб) </t>
  </si>
  <si>
    <t xml:space="preserve"> Бюджет на  2016 год (с учетом изменений) (тыс.руб)</t>
  </si>
  <si>
    <t>Изменения</t>
  </si>
  <si>
    <t>Общегосударственные вопросы</t>
  </si>
  <si>
    <t>0100</t>
  </si>
  <si>
    <t>Депутаты представительного органа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</si>
  <si>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</si>
  <si>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</si>
  <si>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61.8.00.11050</t>
  </si>
  <si>
    <t>123</t>
  </si>
  <si>
    <t>Функционирование местных администраций</t>
  </si>
  <si>
    <t>0104</t>
  </si>
  <si>
    <t>Муниципальные служащие органов местного самоуправления (ФОТ)</t>
  </si>
  <si>
    <t>61.7.00.11020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</si>
  <si>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</si>
  <si>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</si>
  <si>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</si>
  <si>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</si>
  <si>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Глава местной администрации (исполнительно-распорядительного органа муниципального образования)</t>
  </si>
  <si>
    <t>61.7.00.11040</t>
  </si>
  <si>
    <t>Содержание органов местного самоуправления,  том числе оплата труда немуниципальных служащих</t>
  </si>
  <si>
    <t>61.8.00.11030</t>
  </si>
  <si>
    <t/>
  </si>
  <si>
    <t>Иные выплаты персоналу государственных (муниципальных) органов, за исключением фонда оплаты труда</t>
  </si>
  <si>
    <t>122</t>
  </si>
  <si>
    <t>Прочая закупка товаров, работ и услуг для обеспечения государственных (муниципальных) нужд</t>
  </si>
  <si>
    <t>244</t>
  </si>
  <si>
    <t>Услуги связи</t>
  </si>
  <si>
    <t>242</t>
  </si>
  <si>
    <t>Прочие выплаты</t>
  </si>
  <si>
    <t>112</t>
  </si>
  <si>
    <t>Резервные фонды местных администраций</t>
  </si>
  <si>
    <t>0111</t>
  </si>
  <si>
    <t>62.9.00.15020</t>
  </si>
  <si>
    <t>Резервные фонды</t>
  </si>
  <si>
    <t xml:space="preserve"> 870</t>
  </si>
  <si>
    <t xml:space="preserve">Другие общегосударственные вопросы </t>
  </si>
  <si>
    <t>0113</t>
  </si>
  <si>
    <t>Обеспечение выполнения ОМСУ МО отдельных государственных полномочий ЛО в сфере административных правонарушений</t>
  </si>
  <si>
    <t>61.8.00.71340</t>
  </si>
  <si>
    <t>Межбюджетные трансферты</t>
  </si>
  <si>
    <t>62.9.00.13000</t>
  </si>
  <si>
    <t>Передача полномочий по жилищному контролю</t>
  </si>
  <si>
    <t>62.9.00.13010</t>
  </si>
  <si>
    <t>540</t>
  </si>
  <si>
    <t>Передача полномочий по казначейскому исполнению бюджетов поселений</t>
  </si>
  <si>
    <t>62.9.00.13020</t>
  </si>
  <si>
    <t>Передача полномочий по некоторым жилищным вопросам</t>
  </si>
  <si>
    <t>62.9.00.13030</t>
  </si>
  <si>
    <t>Передача полномочий по регулированию тарифов на товары и услуги организаций коммунального комплекса</t>
  </si>
  <si>
    <t>62.9.00.13040</t>
  </si>
  <si>
    <t>Передача полномочий по некоторым вопросам в области землеустройства и архитектуры</t>
  </si>
  <si>
    <t>62.9.00.13050</t>
  </si>
  <si>
    <t>Передача полномочий по осуществлению финансового контроля бюджетов поселений</t>
  </si>
  <si>
    <t>62.9.00.13060</t>
  </si>
  <si>
    <t>Передача полномочий по организации централизованных коммунальных услуг</t>
  </si>
  <si>
    <t>62.9.00.13070</t>
  </si>
  <si>
    <t>Оценка недвижимости, признание прав и регулирование отношений по государственной и муниципальной собственности</t>
  </si>
  <si>
    <t>62.9.00.15030</t>
  </si>
  <si>
    <t xml:space="preserve">Прочая закупка товаров, работ и услуг для обеспечения государственных (муниципальных) нужд </t>
  </si>
  <si>
    <t>Проведение мероприятий, осуществляемых органами местного самоуправления</t>
  </si>
  <si>
    <t>62.9.00.15000</t>
  </si>
  <si>
    <t>62.9.00.15050</t>
  </si>
  <si>
    <t>Уплата прочих налогов, сборов и иных платежей</t>
  </si>
  <si>
    <t>852</t>
  </si>
  <si>
    <t>Уплата иных платежей</t>
  </si>
  <si>
    <t>853</t>
  </si>
  <si>
    <t>Диспансеризация муниципальных и немуниципальных служащих</t>
  </si>
  <si>
    <t>62.9.00.15070</t>
  </si>
  <si>
    <t>Возмещение затрат по содержанию временно пустующих помещений, находящихся в муниципальной собственности в рамках непрограммных расходов ОМСУ</t>
  </si>
  <si>
    <t>62.9.00.16590</t>
  </si>
  <si>
    <t>Противодействие коррупции в администрации сельского поселения</t>
  </si>
  <si>
    <t>79.3.03.00000</t>
  </si>
  <si>
    <t>Развитие муниципальной службы</t>
  </si>
  <si>
    <t>79.4.03.00000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</si>
  <si>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</si>
  <si>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</si>
  <si>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</si>
  <si>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</si>
  <si>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</si>
  <si>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62.9.00.51000</t>
  </si>
  <si>
    <t>Расходы на выплату персоналу государственных (муниципальных) органов</t>
  </si>
  <si>
    <t>62.9.00.51180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</si>
  <si>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</si>
  <si>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</si>
  <si>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характера,гражданская оборона</t>
  </si>
  <si>
    <t>0309</t>
  </si>
  <si>
    <t>Проведение мероприятий по гражданской обороне</t>
  </si>
  <si>
    <t>71.2.03.15090</t>
  </si>
  <si>
    <t>Предупреждение и ликвидация последствий чрезвычайных ситуаций и стихийных бедствий природного и техногенного характера</t>
  </si>
  <si>
    <t>71.2.03.15100</t>
  </si>
  <si>
    <t>Обеспечение пожарной безопасности</t>
  </si>
  <si>
    <t>0310</t>
  </si>
  <si>
    <t>Мероприятия по обеспечению первичных мер пожарной безопасности</t>
  </si>
  <si>
    <t>71.2.03.15120</t>
  </si>
  <si>
    <t>Содействие развитию иных форм местного самоуправления на части территории населенных пунктов,  являющихся административным центром поселения (95-ОЗ) старосты (мест.бюджет)</t>
  </si>
  <si>
    <t>71.2.03.S.0880</t>
  </si>
  <si>
    <t>Содействие развитию иных форм местного самоуправления на части территории населенных пунктов,  являющихся административным центром поселения (95-ОЗ) старосты (обл.бюджет)</t>
  </si>
  <si>
    <t>71.2.03.7.5120</t>
  </si>
  <si>
    <t>Другие вопросы в области национальной безопасности и правоохранительной деятельности</t>
  </si>
  <si>
    <t>0314</t>
  </si>
  <si>
    <t>Профилактика терроризма и экстремизма</t>
  </si>
  <si>
    <t>71.2.03.15690</t>
  </si>
  <si>
    <t>Национальная экономика</t>
  </si>
  <si>
    <t>0400</t>
  </si>
  <si>
    <t>Общеэкономические вопросы</t>
  </si>
  <si>
    <t>0401</t>
  </si>
  <si>
    <t>Развитие и поддержка малого предпринимательства</t>
  </si>
  <si>
    <t>79.5.03.00000</t>
  </si>
  <si>
    <t>Сельское хозяйство и рыболвство</t>
  </si>
  <si>
    <t>0405</t>
  </si>
  <si>
    <t>Содействие развитию сельскохозяйственного производства, расширению рынка сельскохозяйственной продукции</t>
  </si>
  <si>
    <t>79.6.03.00000</t>
  </si>
  <si>
    <t>Дорожное хозяйство (дорожные фонды)</t>
  </si>
  <si>
    <t>0409</t>
  </si>
  <si>
    <t>Строительство и содержание автомобильных дорог и инженерных сооружений на них в границах муниципального образования</t>
  </si>
  <si>
    <t>71.3.03.15390</t>
  </si>
  <si>
    <t>Проведение мероприятий по обеспечению безопасности дорожного движения</t>
  </si>
  <si>
    <t>71.3.03.15540</t>
  </si>
  <si>
    <t>Капитальный ремонт и ремонт автомобильных дорог общего пользования местного значения</t>
  </si>
  <si>
    <t>71.3.03.7.0140</t>
  </si>
  <si>
    <t>Прочая закупка товаров, работ и услуг для обеспечения государственных (муниципальных) нужд (обл.бюджет)</t>
  </si>
  <si>
    <t>71.3.03.S.0140</t>
  </si>
  <si>
    <t>71.3.03.15600</t>
  </si>
  <si>
    <t>Содействие развитию иных форм местного самоуправления на части территории населенных пунктов,  являющихся административным центром поселения ( 42-ОЗ) (мест.бюдж)</t>
  </si>
  <si>
    <t>79.1.03.0.0000</t>
  </si>
  <si>
    <t xml:space="preserve">(Обл.бюд.)Содействие развитию иных форм местного самоуправления на части территории населенных пунктов,  являющихся административным центром поселения ( 42-ОЗ) </t>
  </si>
  <si>
    <t>71.3.03.7.4390</t>
  </si>
  <si>
    <t xml:space="preserve">(Мест.бюд.)Содействие развитию иных форм местного самоуправления на части территории населенных пунктов,  являющихся административным центром поселения ( 42-ОЗ) </t>
  </si>
  <si>
    <t>71.3.03.S.4390</t>
  </si>
  <si>
    <t>Связь и информатика</t>
  </si>
  <si>
    <t>0410</t>
  </si>
  <si>
    <t>Мероприятия в области информационно-коммуникационных технологий</t>
  </si>
  <si>
    <t>71.1.03. 15160</t>
  </si>
  <si>
    <t>Закупка товаров, работ и услуг в сфере информационно- коммуникационных технологий</t>
  </si>
  <si>
    <t>71.1.03.15160</t>
  </si>
  <si>
    <t>Другие вопросы в области национальной экономики</t>
  </si>
  <si>
    <t>0412</t>
  </si>
  <si>
    <t>Мероприятия в области строительства, архитектуры и градостроительства</t>
  </si>
  <si>
    <t>71.1.03.15170</t>
  </si>
  <si>
    <t>Мероприятия по землеустройству и землепользованию</t>
  </si>
  <si>
    <t>71.1.03.15180</t>
  </si>
  <si>
    <t>Жилищно-коммунальное хозяйство</t>
  </si>
  <si>
    <t>0500</t>
  </si>
  <si>
    <t xml:space="preserve">Жилищное  хозяйство </t>
  </si>
  <si>
    <t>0501</t>
  </si>
  <si>
    <t>Содержание муниципального жилищного фонда, в том числе капитальный ремонт муниципального жилищного фонда</t>
  </si>
  <si>
    <t>71.3.03.1640</t>
  </si>
  <si>
    <t>Закупки товаров, работ и услуг в целях капитального ремонта государственного (муниципального) имущества</t>
  </si>
  <si>
    <t>Мероприятия в области жилищного хозяйства</t>
  </si>
  <si>
    <t>71.3.03.15210</t>
  </si>
  <si>
    <t>Коммунальное хозяйство</t>
  </si>
  <si>
    <t>0502</t>
  </si>
  <si>
    <t>Мероприятия в области коммунального хозяйства</t>
  </si>
  <si>
    <t>71.3.03.15220</t>
  </si>
  <si>
    <t>Благоустройство</t>
  </si>
  <si>
    <t>0503</t>
  </si>
  <si>
    <t>Проведение мероприятий по организации уличного освещения</t>
  </si>
  <si>
    <t>71.3.03.15380</t>
  </si>
  <si>
    <t>Проведение мероприятий по озеленению территории поселения</t>
  </si>
  <si>
    <t>71.3.03.15400</t>
  </si>
  <si>
    <t>Мероприятия по организация и содержанию мест захоронений</t>
  </si>
  <si>
    <t>71.3.03.15410</t>
  </si>
  <si>
    <t>Прочие мероприятия по благоустройству территории  поселения</t>
  </si>
  <si>
    <t>71.3.03.15420</t>
  </si>
  <si>
    <t>Прочие мероприятия по благоустройству территории  поселения(спорт.площадка) (МБ)</t>
  </si>
  <si>
    <t>71.3.03.S5420</t>
  </si>
  <si>
    <t>Прочие мероприятия по благоустройству территории  поселения(спорт.площадка) (ОБ)</t>
  </si>
  <si>
    <t>71.3.03.75420</t>
  </si>
  <si>
    <t>Мероприятия по энергосбережению  и повышению энергетической эффективности муниципальных объектов</t>
  </si>
  <si>
    <t>71.3.03.15530</t>
  </si>
  <si>
    <t>Мероприятия по отлову безнадзорных животных на территории Войсковицкого сельского поселения</t>
  </si>
  <si>
    <t>71.3.03.15550</t>
  </si>
  <si>
    <t>Мероприятия по борьбе с борщевиком Сосновского (МБ)</t>
  </si>
  <si>
    <t>71.3.03.S4310</t>
  </si>
  <si>
    <t>Мероприятия по борьбе с борщевиком Сосновского (ОБ)</t>
  </si>
  <si>
    <t>71.3.03.74310</t>
  </si>
  <si>
    <t>(МБ)Содействие развитию иных форм местного самоуправления на части территории населенных пунктов,  являющихся административным центром поселения (95-ОЗ) старосты</t>
  </si>
  <si>
    <t>71.3.03.S0880</t>
  </si>
  <si>
    <t>(ОБ)Содействие развитию иных форм местного самоуправления на части территории населенных пунктов,  являющихся административным центром поселения (95-ОЗ) старосты</t>
  </si>
  <si>
    <t>71.3.03.70880</t>
  </si>
  <si>
    <t>Содействие развитию иных форм местного самоуправления на части территории населенных пунктов,  являющихся административным центром поселения (95-ОЗ) (старосты)</t>
  </si>
  <si>
    <t>Мероприятия по борьбе с борщевиком Сосновского</t>
  </si>
  <si>
    <t>79.2.03.00000</t>
  </si>
  <si>
    <t>Образование</t>
  </si>
  <si>
    <t>0700</t>
  </si>
  <si>
    <t>Молодежная политика и оздоровление детей</t>
  </si>
  <si>
    <t>0707</t>
  </si>
  <si>
    <t>Проведение мероприятий для детей и молодежи</t>
  </si>
  <si>
    <t>71.5.03.15230</t>
  </si>
  <si>
    <t>Организация временных оплачиваемых рабочих мест для несовершеннолетних граждан</t>
  </si>
  <si>
    <t>71.5.03.15660</t>
  </si>
  <si>
    <t>Фонд оплаты труда учреждений</t>
  </si>
  <si>
    <t>111</t>
  </si>
  <si>
    <t>Взносы по обязательному социальному страхованию на выплаты денежного содержания и иные выплаты работникам учреждений</t>
  </si>
  <si>
    <t>119</t>
  </si>
  <si>
    <t>Комплексные меры по профилактике безнадзорности и правонарушений несовершеннолетних</t>
  </si>
  <si>
    <t>71.5.03.15680</t>
  </si>
  <si>
    <t>Культура, кинематография</t>
  </si>
  <si>
    <t>0800</t>
  </si>
  <si>
    <t xml:space="preserve">Культура </t>
  </si>
  <si>
    <t>0801</t>
  </si>
  <si>
    <t>Проведение культурно-массовых мероприятий к праздничным и памятным датам</t>
  </si>
  <si>
    <t>71.4.03.1563</t>
  </si>
  <si>
    <t>Мероприятия по обеспечению деятельности подведомственных учреждений культуры (МБУК)</t>
  </si>
  <si>
    <t>71.4.03.12500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</si>
  <si>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</si>
  <si>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</si>
  <si>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на  ные цели</t>
  </si>
  <si>
    <t>612</t>
  </si>
  <si>
    <t>Мероприятия по обеспечению деятельности муниципальных библиотек</t>
  </si>
  <si>
    <t>71.4.03.12600</t>
  </si>
  <si>
    <t>71.4.03.15630</t>
  </si>
  <si>
    <t>Мероприятия по капитальному ремонту объектов культуры</t>
  </si>
  <si>
    <t>71.4.03.S.1564</t>
  </si>
  <si>
    <t>Социальная политика</t>
  </si>
  <si>
    <t>1000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</si>
  <si>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</si>
  <si>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</si>
  <si>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</si>
  <si>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62.9.00.15280</t>
  </si>
  <si>
    <t>321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</si>
  <si>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</si>
  <si>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</si>
  <si>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</si>
  <si>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</si>
  <si>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</si>
  <si>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</si>
  <si>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Мероприятия по обеспечению деятельности подведомственных учреждений физкультуры и спорта</t>
  </si>
  <si>
    <t>71.5.03.12800</t>
  </si>
  <si>
    <t>Проведение мероприятий в области спорта и физической культуры</t>
  </si>
  <si>
    <t>71.5.03.15340</t>
  </si>
  <si>
    <t>Строительство и реконструкция спортивных сооружений</t>
  </si>
  <si>
    <t>71.5.03.16390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</si>
  <si>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</si>
  <si>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</si>
  <si>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ИТОГО</t>
  </si>
  <si>
    <t xml:space="preserve"> от 27.04.2016 № 18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</si>
</sst>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.00000"/>
    <numFmt numFmtId="166" formatCode="#,##0.000"/>
    <numFmt numFmtId="167" formatCode="#,##0.0000"/>
    <numFmt numFmtId="168" formatCode="0.00000"/>
  </numFmts>
  <fonts count="24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8.5"/>
      <color theme="0" tint="-0.34998626667073579"/>
      <name val="Times New Roman"/>
      <family val="1"/>
      <charset val="204"/>
    </font>
    <font>
      <b/>
      <sz val="14"/>
      <color theme="0" tint="-0.34998626667073579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  <font>
      <sz val="10"/>
      <color theme="0" tint="-0.3499862666707357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68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center"/>
    </xf>
    <xf numFmtId="4" fontId="9" fillId="4" borderId="14" xfId="0" applyNumberFormat="1" applyFont="1" applyFill="1" applyBorder="1" applyAlignment="1">
      <alignment horizontal="center" vertical="center"/>
    </xf>
    <xf numFmtId="4" fontId="9" fillId="4" borderId="15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/>
    </xf>
    <xf numFmtId="0" fontId="2" fillId="4" borderId="11" xfId="0" applyFont="1" applyFill="1" applyBorder="1" applyAlignment="1">
      <alignment wrapText="1"/>
    </xf>
    <xf numFmtId="0" fontId="0" fillId="4" borderId="12" xfId="0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/>
    </xf>
    <xf numFmtId="49" fontId="9" fillId="5" borderId="12" xfId="0" applyNumberFormat="1" applyFont="1" applyFill="1" applyBorder="1" applyAlignment="1">
      <alignment horizontal="center" vertical="center"/>
    </xf>
    <xf numFmtId="49" fontId="8" fillId="5" borderId="12" xfId="0" applyNumberFormat="1" applyFont="1" applyFill="1" applyBorder="1" applyAlignment="1">
      <alignment horizontal="center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4" fontId="9" fillId="5" borderId="14" xfId="0" applyNumberFormat="1" applyFont="1" applyFill="1" applyBorder="1" applyAlignment="1">
      <alignment horizontal="center" vertical="center"/>
    </xf>
    <xf numFmtId="4" fontId="9" fillId="5" borderId="15" xfId="0" applyNumberFormat="1" applyFont="1" applyFill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justify"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" fontId="12" fillId="3" borderId="14" xfId="0" applyNumberFormat="1" applyFont="1" applyFill="1" applyBorder="1" applyAlignment="1">
      <alignment horizontal="center" vertical="center"/>
    </xf>
    <xf numFmtId="4" fontId="12" fillId="3" borderId="15" xfId="0" applyNumberFormat="1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wrapText="1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left" vertical="center" wrapText="1"/>
    </xf>
    <xf numFmtId="49" fontId="0" fillId="4" borderId="12" xfId="0" applyNumberFormat="1" applyFill="1" applyBorder="1" applyAlignment="1">
      <alignment horizontal="center" vertical="center"/>
    </xf>
    <xf numFmtId="49" fontId="0" fillId="4" borderId="13" xfId="0" applyNumberForma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vertical="center" wrapText="1"/>
    </xf>
    <xf numFmtId="49" fontId="8" fillId="5" borderId="11" xfId="0" applyNumberFormat="1" applyFont="1" applyFill="1" applyBorder="1" applyAlignment="1">
      <alignment vertical="center" wrapText="1"/>
    </xf>
    <xf numFmtId="49" fontId="8" fillId="4" borderId="11" xfId="0" applyNumberFormat="1" applyFont="1" applyFill="1" applyBorder="1" applyAlignment="1">
      <alignment vertical="center" wrapText="1"/>
    </xf>
    <xf numFmtId="49" fontId="3" fillId="2" borderId="16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wrapText="1"/>
    </xf>
    <xf numFmtId="49" fontId="4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 vertical="center"/>
    </xf>
    <xf numFmtId="4" fontId="0" fillId="4" borderId="15" xfId="0" applyNumberFormat="1" applyFill="1" applyBorder="1" applyAlignment="1">
      <alignment horizontal="center" vertical="center"/>
    </xf>
    <xf numFmtId="49" fontId="8" fillId="5" borderId="12" xfId="1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/>
    </xf>
    <xf numFmtId="49" fontId="3" fillId="0" borderId="12" xfId="1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/>
    </xf>
    <xf numFmtId="49" fontId="8" fillId="4" borderId="12" xfId="1" applyNumberFormat="1" applyFont="1" applyFill="1" applyBorder="1" applyAlignment="1">
      <alignment horizontal="center" vertical="center" wrapText="1"/>
    </xf>
    <xf numFmtId="49" fontId="0" fillId="5" borderId="12" xfId="0" applyNumberForma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4" fillId="4" borderId="11" xfId="0" applyFont="1" applyFill="1" applyBorder="1" applyAlignment="1">
      <alignment wrapText="1"/>
    </xf>
    <xf numFmtId="2" fontId="0" fillId="4" borderId="14" xfId="0" applyNumberFormat="1" applyFill="1" applyBorder="1" applyAlignment="1">
      <alignment horizontal="center" vertical="center"/>
    </xf>
    <xf numFmtId="2" fontId="0" fillId="4" borderId="15" xfId="0" applyNumberFormat="1" applyFill="1" applyBorder="1" applyAlignment="1">
      <alignment horizontal="center" vertical="center"/>
    </xf>
    <xf numFmtId="2" fontId="8" fillId="5" borderId="14" xfId="0" applyNumberFormat="1" applyFont="1" applyFill="1" applyBorder="1" applyAlignment="1">
      <alignment horizontal="center" vertical="center" wrapText="1"/>
    </xf>
    <xf numFmtId="2" fontId="8" fillId="5" borderId="15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49" fontId="8" fillId="5" borderId="17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" fontId="9" fillId="5" borderId="13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 wrapText="1"/>
    </xf>
    <xf numFmtId="4" fontId="0" fillId="5" borderId="14" xfId="0" applyNumberFormat="1" applyFill="1" applyBorder="1" applyAlignment="1">
      <alignment horizontal="center" vertical="center"/>
    </xf>
    <xf numFmtId="4" fontId="0" fillId="5" borderId="15" xfId="0" applyNumberForma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left" vertical="center" wrapText="1"/>
    </xf>
    <xf numFmtId="49" fontId="10" fillId="4" borderId="12" xfId="0" applyNumberFormat="1" applyFont="1" applyFill="1" applyBorder="1" applyAlignment="1">
      <alignment horizontal="center" vertical="center"/>
    </xf>
    <xf numFmtId="49" fontId="15" fillId="5" borderId="11" xfId="0" applyNumberFormat="1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165" fontId="0" fillId="0" borderId="15" xfId="0" applyNumberFormat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left" vertical="center" wrapText="1"/>
    </xf>
    <xf numFmtId="49" fontId="15" fillId="2" borderId="11" xfId="0" applyNumberFormat="1" applyFont="1" applyFill="1" applyBorder="1" applyAlignment="1">
      <alignment horizontal="left" vertical="center" wrapText="1"/>
    </xf>
    <xf numFmtId="49" fontId="14" fillId="2" borderId="11" xfId="0" applyNumberFormat="1" applyFont="1" applyFill="1" applyBorder="1" applyAlignment="1">
      <alignment horizontal="left" vertical="center" wrapText="1"/>
    </xf>
    <xf numFmtId="2" fontId="9" fillId="5" borderId="14" xfId="0" applyNumberFormat="1" applyFont="1" applyFill="1" applyBorder="1" applyAlignment="1">
      <alignment horizontal="center" vertical="center"/>
    </xf>
    <xf numFmtId="2" fontId="9" fillId="5" borderId="15" xfId="0" applyNumberFormat="1" applyFon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166" fontId="0" fillId="4" borderId="14" xfId="0" applyNumberFormat="1" applyFill="1" applyBorder="1" applyAlignment="1">
      <alignment horizontal="center" vertical="center"/>
    </xf>
    <xf numFmtId="166" fontId="0" fillId="4" borderId="15" xfId="0" applyNumberForma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/>
    </xf>
    <xf numFmtId="167" fontId="3" fillId="0" borderId="14" xfId="0" applyNumberFormat="1" applyFont="1" applyFill="1" applyBorder="1" applyAlignment="1">
      <alignment horizontal="center" vertical="center" wrapText="1"/>
    </xf>
    <xf numFmtId="166" fontId="0" fillId="5" borderId="14" xfId="0" applyNumberFormat="1" applyFill="1" applyBorder="1" applyAlignment="1">
      <alignment horizontal="center" vertical="center"/>
    </xf>
    <xf numFmtId="166" fontId="0" fillId="5" borderId="15" xfId="0" applyNumberForma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wrapTex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8" fontId="16" fillId="3" borderId="5" xfId="0" applyNumberFormat="1" applyFont="1" applyFill="1" applyBorder="1" applyAlignment="1">
      <alignment horizontal="center" vertical="center"/>
    </xf>
    <xf numFmtId="168" fontId="16" fillId="3" borderId="6" xfId="0" applyNumberFormat="1" applyFont="1" applyFill="1" applyBorder="1" applyAlignment="1">
      <alignment horizontal="center" vertical="center"/>
    </xf>
    <xf numFmtId="168" fontId="0" fillId="0" borderId="0" xfId="0" applyNumberFormat="1"/>
    <xf numFmtId="4" fontId="0" fillId="0" borderId="15" xfId="0" applyNumberFormat="1" applyFill="1" applyBorder="1" applyAlignment="1">
      <alignment horizontal="center" vertical="center"/>
    </xf>
    <xf numFmtId="4" fontId="0" fillId="0" borderId="22" xfId="0" applyNumberFormat="1" applyFill="1" applyBorder="1" applyAlignment="1">
      <alignment horizontal="center" vertical="center"/>
    </xf>
    <xf numFmtId="2" fontId="17" fillId="2" borderId="0" xfId="0" applyNumberFormat="1" applyFont="1" applyFill="1" applyBorder="1" applyAlignment="1">
      <alignment vertical="center" wrapText="1"/>
    </xf>
    <xf numFmtId="0" fontId="18" fillId="2" borderId="0" xfId="0" applyFont="1" applyFill="1"/>
    <xf numFmtId="2" fontId="19" fillId="2" borderId="0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horizontal="left" vertical="top" wrapText="1"/>
    </xf>
    <xf numFmtId="2" fontId="21" fillId="2" borderId="0" xfId="0" applyNumberFormat="1" applyFont="1" applyFill="1" applyBorder="1" applyAlignment="1">
      <alignment vertical="center" wrapText="1"/>
    </xf>
    <xf numFmtId="0" fontId="20" fillId="2" borderId="0" xfId="0" applyFont="1" applyFill="1" applyBorder="1" applyAlignment="1"/>
    <xf numFmtId="0" fontId="20" fillId="2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22" fillId="0" borderId="0" xfId="0" applyFont="1"/>
    <xf numFmtId="4" fontId="22" fillId="0" borderId="0" xfId="0" applyNumberFormat="1" applyFont="1"/>
    <xf numFmtId="0" fontId="23" fillId="0" borderId="0" xfId="0" applyFont="1"/>
    <xf numFmtId="165" fontId="18" fillId="0" borderId="19" xfId="0" applyNumberFormat="1" applyFont="1" applyFill="1" applyBorder="1" applyAlignment="1">
      <alignment vertical="center"/>
    </xf>
    <xf numFmtId="0" fontId="22" fillId="0" borderId="0" xfId="0" applyFont="1" applyFill="1"/>
    <xf numFmtId="165" fontId="22" fillId="0" borderId="0" xfId="0" applyNumberFormat="1" applyFont="1"/>
    <xf numFmtId="0" fontId="5" fillId="2" borderId="1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2" fontId="6" fillId="2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7;&#1088;&#1072;&#1074;&#1082;&#1080;%20&#1086;&#1090;%2027.04.2016%20&#8470;/&#1055;&#1086;&#1087;&#1088;&#1072;&#1074;&#1082;&#1080;%20(&#1050;&#1089;&#1102;&#1096;&#1072;)/7%20&#1042;&#1077;&#1076;&#1086;&#1084;&#1089;&#1090;&#1074;&#1077;&#1085;&#1085;&#1072;&#1103;%20&#1089;&#1090;&#1088;%20c%202016&#1075;&#105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6"/>
      <sheetName val="прил.7. вед.стр."/>
    </sheetNames>
    <sheetDataSet>
      <sheetData sheetId="0" refreshError="1">
        <row r="79">
          <cell r="F79">
            <v>0</v>
          </cell>
          <cell r="G79">
            <v>0</v>
          </cell>
        </row>
        <row r="97">
          <cell r="G97">
            <v>34.874040000000001</v>
          </cell>
        </row>
        <row r="98">
          <cell r="G98">
            <v>10.53196</v>
          </cell>
        </row>
        <row r="127">
          <cell r="G127">
            <v>1014.6</v>
          </cell>
        </row>
        <row r="128">
          <cell r="G128">
            <v>299.54000000000002</v>
          </cell>
        </row>
        <row r="140">
          <cell r="F140">
            <v>1</v>
          </cell>
          <cell r="G140">
            <v>1</v>
          </cell>
        </row>
        <row r="160">
          <cell r="F160">
            <v>59.764000000000003</v>
          </cell>
          <cell r="G160">
            <v>59.764000000000003</v>
          </cell>
        </row>
        <row r="168">
          <cell r="F168">
            <v>0</v>
          </cell>
          <cell r="G16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5"/>
  <sheetViews>
    <sheetView tabSelected="1" view="pageBreakPreview" zoomScale="60" zoomScaleNormal="100" workbookViewId="0">
      <selection activeCell="F4" sqref="F4:G4"/>
    </sheetView>
  </sheetViews>
  <sheetFormatPr defaultRowHeight="15" outlineLevelRow="1"/>
  <cols>
    <col min="1" max="1" width="31" customWidth="1"/>
    <col min="2" max="2" width="8.140625" customWidth="1"/>
    <col min="3" max="3" width="7.85546875" customWidth="1"/>
    <col min="4" max="4" width="13.85546875" customWidth="1"/>
    <col min="5" max="5" width="6.7109375" customWidth="1"/>
    <col min="6" max="7" width="17" customWidth="1"/>
    <col min="8" max="8" width="14" style="157" hidden="1" customWidth="1"/>
    <col min="9" max="11" width="0" style="157" hidden="1" customWidth="1"/>
    <col min="257" max="257" width="31" customWidth="1"/>
    <col min="258" max="258" width="8.140625" customWidth="1"/>
    <col min="259" max="259" width="7.85546875" customWidth="1"/>
    <col min="260" max="260" width="13.85546875" customWidth="1"/>
    <col min="261" max="261" width="6.7109375" customWidth="1"/>
    <col min="262" max="262" width="15.28515625" customWidth="1"/>
    <col min="263" max="263" width="17" customWidth="1"/>
    <col min="264" max="264" width="11.5703125" customWidth="1"/>
    <col min="513" max="513" width="31" customWidth="1"/>
    <col min="514" max="514" width="8.140625" customWidth="1"/>
    <col min="515" max="515" width="7.85546875" customWidth="1"/>
    <col min="516" max="516" width="13.85546875" customWidth="1"/>
    <col min="517" max="517" width="6.7109375" customWidth="1"/>
    <col min="518" max="518" width="15.28515625" customWidth="1"/>
    <col min="519" max="519" width="17" customWidth="1"/>
    <col min="520" max="520" width="11.5703125" customWidth="1"/>
    <col min="769" max="769" width="31" customWidth="1"/>
    <col min="770" max="770" width="8.140625" customWidth="1"/>
    <col min="771" max="771" width="7.85546875" customWidth="1"/>
    <col min="772" max="772" width="13.85546875" customWidth="1"/>
    <col min="773" max="773" width="6.7109375" customWidth="1"/>
    <col min="774" max="774" width="15.28515625" customWidth="1"/>
    <col min="775" max="775" width="17" customWidth="1"/>
    <col min="776" max="776" width="11.5703125" customWidth="1"/>
    <col min="1025" max="1025" width="31" customWidth="1"/>
    <col min="1026" max="1026" width="8.140625" customWidth="1"/>
    <col min="1027" max="1027" width="7.85546875" customWidth="1"/>
    <col min="1028" max="1028" width="13.85546875" customWidth="1"/>
    <col min="1029" max="1029" width="6.7109375" customWidth="1"/>
    <col min="1030" max="1030" width="15.28515625" customWidth="1"/>
    <col min="1031" max="1031" width="17" customWidth="1"/>
    <col min="1032" max="1032" width="11.5703125" customWidth="1"/>
    <col min="1281" max="1281" width="31" customWidth="1"/>
    <col min="1282" max="1282" width="8.140625" customWidth="1"/>
    <col min="1283" max="1283" width="7.85546875" customWidth="1"/>
    <col min="1284" max="1284" width="13.85546875" customWidth="1"/>
    <col min="1285" max="1285" width="6.7109375" customWidth="1"/>
    <col min="1286" max="1286" width="15.28515625" customWidth="1"/>
    <col min="1287" max="1287" width="17" customWidth="1"/>
    <col min="1288" max="1288" width="11.5703125" customWidth="1"/>
    <col min="1537" max="1537" width="31" customWidth="1"/>
    <col min="1538" max="1538" width="8.140625" customWidth="1"/>
    <col min="1539" max="1539" width="7.85546875" customWidth="1"/>
    <col min="1540" max="1540" width="13.85546875" customWidth="1"/>
    <col min="1541" max="1541" width="6.7109375" customWidth="1"/>
    <col min="1542" max="1542" width="15.28515625" customWidth="1"/>
    <col min="1543" max="1543" width="17" customWidth="1"/>
    <col min="1544" max="1544" width="11.5703125" customWidth="1"/>
    <col min="1793" max="1793" width="31" customWidth="1"/>
    <col min="1794" max="1794" width="8.140625" customWidth="1"/>
    <col min="1795" max="1795" width="7.85546875" customWidth="1"/>
    <col min="1796" max="1796" width="13.85546875" customWidth="1"/>
    <col min="1797" max="1797" width="6.7109375" customWidth="1"/>
    <col min="1798" max="1798" width="15.28515625" customWidth="1"/>
    <col min="1799" max="1799" width="17" customWidth="1"/>
    <col min="1800" max="1800" width="11.5703125" customWidth="1"/>
    <col min="2049" max="2049" width="31" customWidth="1"/>
    <col min="2050" max="2050" width="8.140625" customWidth="1"/>
    <col min="2051" max="2051" width="7.85546875" customWidth="1"/>
    <col min="2052" max="2052" width="13.85546875" customWidth="1"/>
    <col min="2053" max="2053" width="6.7109375" customWidth="1"/>
    <col min="2054" max="2054" width="15.28515625" customWidth="1"/>
    <col min="2055" max="2055" width="17" customWidth="1"/>
    <col min="2056" max="2056" width="11.5703125" customWidth="1"/>
    <col min="2305" max="2305" width="31" customWidth="1"/>
    <col min="2306" max="2306" width="8.140625" customWidth="1"/>
    <col min="2307" max="2307" width="7.85546875" customWidth="1"/>
    <col min="2308" max="2308" width="13.85546875" customWidth="1"/>
    <col min="2309" max="2309" width="6.7109375" customWidth="1"/>
    <col min="2310" max="2310" width="15.28515625" customWidth="1"/>
    <col min="2311" max="2311" width="17" customWidth="1"/>
    <col min="2312" max="2312" width="11.5703125" customWidth="1"/>
    <col min="2561" max="2561" width="31" customWidth="1"/>
    <col min="2562" max="2562" width="8.140625" customWidth="1"/>
    <col min="2563" max="2563" width="7.85546875" customWidth="1"/>
    <col min="2564" max="2564" width="13.85546875" customWidth="1"/>
    <col min="2565" max="2565" width="6.7109375" customWidth="1"/>
    <col min="2566" max="2566" width="15.28515625" customWidth="1"/>
    <col min="2567" max="2567" width="17" customWidth="1"/>
    <col min="2568" max="2568" width="11.5703125" customWidth="1"/>
    <col min="2817" max="2817" width="31" customWidth="1"/>
    <col min="2818" max="2818" width="8.140625" customWidth="1"/>
    <col min="2819" max="2819" width="7.85546875" customWidth="1"/>
    <col min="2820" max="2820" width="13.85546875" customWidth="1"/>
    <col min="2821" max="2821" width="6.7109375" customWidth="1"/>
    <col min="2822" max="2822" width="15.28515625" customWidth="1"/>
    <col min="2823" max="2823" width="17" customWidth="1"/>
    <col min="2824" max="2824" width="11.5703125" customWidth="1"/>
    <col min="3073" max="3073" width="31" customWidth="1"/>
    <col min="3074" max="3074" width="8.140625" customWidth="1"/>
    <col min="3075" max="3075" width="7.85546875" customWidth="1"/>
    <col min="3076" max="3076" width="13.85546875" customWidth="1"/>
    <col min="3077" max="3077" width="6.7109375" customWidth="1"/>
    <col min="3078" max="3078" width="15.28515625" customWidth="1"/>
    <col min="3079" max="3079" width="17" customWidth="1"/>
    <col min="3080" max="3080" width="11.5703125" customWidth="1"/>
    <col min="3329" max="3329" width="31" customWidth="1"/>
    <col min="3330" max="3330" width="8.140625" customWidth="1"/>
    <col min="3331" max="3331" width="7.85546875" customWidth="1"/>
    <col min="3332" max="3332" width="13.85546875" customWidth="1"/>
    <col min="3333" max="3333" width="6.7109375" customWidth="1"/>
    <col min="3334" max="3334" width="15.28515625" customWidth="1"/>
    <col min="3335" max="3335" width="17" customWidth="1"/>
    <col min="3336" max="3336" width="11.5703125" customWidth="1"/>
    <col min="3585" max="3585" width="31" customWidth="1"/>
    <col min="3586" max="3586" width="8.140625" customWidth="1"/>
    <col min="3587" max="3587" width="7.85546875" customWidth="1"/>
    <col min="3588" max="3588" width="13.85546875" customWidth="1"/>
    <col min="3589" max="3589" width="6.7109375" customWidth="1"/>
    <col min="3590" max="3590" width="15.28515625" customWidth="1"/>
    <col min="3591" max="3591" width="17" customWidth="1"/>
    <col min="3592" max="3592" width="11.5703125" customWidth="1"/>
    <col min="3841" max="3841" width="31" customWidth="1"/>
    <col min="3842" max="3842" width="8.140625" customWidth="1"/>
    <col min="3843" max="3843" width="7.85546875" customWidth="1"/>
    <col min="3844" max="3844" width="13.85546875" customWidth="1"/>
    <col min="3845" max="3845" width="6.7109375" customWidth="1"/>
    <col min="3846" max="3846" width="15.28515625" customWidth="1"/>
    <col min="3847" max="3847" width="17" customWidth="1"/>
    <col min="3848" max="3848" width="11.5703125" customWidth="1"/>
    <col min="4097" max="4097" width="31" customWidth="1"/>
    <col min="4098" max="4098" width="8.140625" customWidth="1"/>
    <col min="4099" max="4099" width="7.85546875" customWidth="1"/>
    <col min="4100" max="4100" width="13.85546875" customWidth="1"/>
    <col min="4101" max="4101" width="6.7109375" customWidth="1"/>
    <col min="4102" max="4102" width="15.28515625" customWidth="1"/>
    <col min="4103" max="4103" width="17" customWidth="1"/>
    <col min="4104" max="4104" width="11.5703125" customWidth="1"/>
    <col min="4353" max="4353" width="31" customWidth="1"/>
    <col min="4354" max="4354" width="8.140625" customWidth="1"/>
    <col min="4355" max="4355" width="7.85546875" customWidth="1"/>
    <col min="4356" max="4356" width="13.85546875" customWidth="1"/>
    <col min="4357" max="4357" width="6.7109375" customWidth="1"/>
    <col min="4358" max="4358" width="15.28515625" customWidth="1"/>
    <col min="4359" max="4359" width="17" customWidth="1"/>
    <col min="4360" max="4360" width="11.5703125" customWidth="1"/>
    <col min="4609" max="4609" width="31" customWidth="1"/>
    <col min="4610" max="4610" width="8.140625" customWidth="1"/>
    <col min="4611" max="4611" width="7.85546875" customWidth="1"/>
    <col min="4612" max="4612" width="13.85546875" customWidth="1"/>
    <col min="4613" max="4613" width="6.7109375" customWidth="1"/>
    <col min="4614" max="4614" width="15.28515625" customWidth="1"/>
    <col min="4615" max="4615" width="17" customWidth="1"/>
    <col min="4616" max="4616" width="11.5703125" customWidth="1"/>
    <col min="4865" max="4865" width="31" customWidth="1"/>
    <col min="4866" max="4866" width="8.140625" customWidth="1"/>
    <col min="4867" max="4867" width="7.85546875" customWidth="1"/>
    <col min="4868" max="4868" width="13.85546875" customWidth="1"/>
    <col min="4869" max="4869" width="6.7109375" customWidth="1"/>
    <col min="4870" max="4870" width="15.28515625" customWidth="1"/>
    <col min="4871" max="4871" width="17" customWidth="1"/>
    <col min="4872" max="4872" width="11.5703125" customWidth="1"/>
    <col min="5121" max="5121" width="31" customWidth="1"/>
    <col min="5122" max="5122" width="8.140625" customWidth="1"/>
    <col min="5123" max="5123" width="7.85546875" customWidth="1"/>
    <col min="5124" max="5124" width="13.85546875" customWidth="1"/>
    <col min="5125" max="5125" width="6.7109375" customWidth="1"/>
    <col min="5126" max="5126" width="15.28515625" customWidth="1"/>
    <col min="5127" max="5127" width="17" customWidth="1"/>
    <col min="5128" max="5128" width="11.5703125" customWidth="1"/>
    <col min="5377" max="5377" width="31" customWidth="1"/>
    <col min="5378" max="5378" width="8.140625" customWidth="1"/>
    <col min="5379" max="5379" width="7.85546875" customWidth="1"/>
    <col min="5380" max="5380" width="13.85546875" customWidth="1"/>
    <col min="5381" max="5381" width="6.7109375" customWidth="1"/>
    <col min="5382" max="5382" width="15.28515625" customWidth="1"/>
    <col min="5383" max="5383" width="17" customWidth="1"/>
    <col min="5384" max="5384" width="11.5703125" customWidth="1"/>
    <col min="5633" max="5633" width="31" customWidth="1"/>
    <col min="5634" max="5634" width="8.140625" customWidth="1"/>
    <col min="5635" max="5635" width="7.85546875" customWidth="1"/>
    <col min="5636" max="5636" width="13.85546875" customWidth="1"/>
    <col min="5637" max="5637" width="6.7109375" customWidth="1"/>
    <col min="5638" max="5638" width="15.28515625" customWidth="1"/>
    <col min="5639" max="5639" width="17" customWidth="1"/>
    <col min="5640" max="5640" width="11.5703125" customWidth="1"/>
    <col min="5889" max="5889" width="31" customWidth="1"/>
    <col min="5890" max="5890" width="8.140625" customWidth="1"/>
    <col min="5891" max="5891" width="7.85546875" customWidth="1"/>
    <col min="5892" max="5892" width="13.85546875" customWidth="1"/>
    <col min="5893" max="5893" width="6.7109375" customWidth="1"/>
    <col min="5894" max="5894" width="15.28515625" customWidth="1"/>
    <col min="5895" max="5895" width="17" customWidth="1"/>
    <col min="5896" max="5896" width="11.5703125" customWidth="1"/>
    <col min="6145" max="6145" width="31" customWidth="1"/>
    <col min="6146" max="6146" width="8.140625" customWidth="1"/>
    <col min="6147" max="6147" width="7.85546875" customWidth="1"/>
    <col min="6148" max="6148" width="13.85546875" customWidth="1"/>
    <col min="6149" max="6149" width="6.7109375" customWidth="1"/>
    <col min="6150" max="6150" width="15.28515625" customWidth="1"/>
    <col min="6151" max="6151" width="17" customWidth="1"/>
    <col min="6152" max="6152" width="11.5703125" customWidth="1"/>
    <col min="6401" max="6401" width="31" customWidth="1"/>
    <col min="6402" max="6402" width="8.140625" customWidth="1"/>
    <col min="6403" max="6403" width="7.85546875" customWidth="1"/>
    <col min="6404" max="6404" width="13.85546875" customWidth="1"/>
    <col min="6405" max="6405" width="6.7109375" customWidth="1"/>
    <col min="6406" max="6406" width="15.28515625" customWidth="1"/>
    <col min="6407" max="6407" width="17" customWidth="1"/>
    <col min="6408" max="6408" width="11.5703125" customWidth="1"/>
    <col min="6657" max="6657" width="31" customWidth="1"/>
    <col min="6658" max="6658" width="8.140625" customWidth="1"/>
    <col min="6659" max="6659" width="7.85546875" customWidth="1"/>
    <col min="6660" max="6660" width="13.85546875" customWidth="1"/>
    <col min="6661" max="6661" width="6.7109375" customWidth="1"/>
    <col min="6662" max="6662" width="15.28515625" customWidth="1"/>
    <col min="6663" max="6663" width="17" customWidth="1"/>
    <col min="6664" max="6664" width="11.5703125" customWidth="1"/>
    <col min="6913" max="6913" width="31" customWidth="1"/>
    <col min="6914" max="6914" width="8.140625" customWidth="1"/>
    <col min="6915" max="6915" width="7.85546875" customWidth="1"/>
    <col min="6916" max="6916" width="13.85546875" customWidth="1"/>
    <col min="6917" max="6917" width="6.7109375" customWidth="1"/>
    <col min="6918" max="6918" width="15.28515625" customWidth="1"/>
    <col min="6919" max="6919" width="17" customWidth="1"/>
    <col min="6920" max="6920" width="11.5703125" customWidth="1"/>
    <col min="7169" max="7169" width="31" customWidth="1"/>
    <col min="7170" max="7170" width="8.140625" customWidth="1"/>
    <col min="7171" max="7171" width="7.85546875" customWidth="1"/>
    <col min="7172" max="7172" width="13.85546875" customWidth="1"/>
    <col min="7173" max="7173" width="6.7109375" customWidth="1"/>
    <col min="7174" max="7174" width="15.28515625" customWidth="1"/>
    <col min="7175" max="7175" width="17" customWidth="1"/>
    <col min="7176" max="7176" width="11.5703125" customWidth="1"/>
    <col min="7425" max="7425" width="31" customWidth="1"/>
    <col min="7426" max="7426" width="8.140625" customWidth="1"/>
    <col min="7427" max="7427" width="7.85546875" customWidth="1"/>
    <col min="7428" max="7428" width="13.85546875" customWidth="1"/>
    <col min="7429" max="7429" width="6.7109375" customWidth="1"/>
    <col min="7430" max="7430" width="15.28515625" customWidth="1"/>
    <col min="7431" max="7431" width="17" customWidth="1"/>
    <col min="7432" max="7432" width="11.5703125" customWidth="1"/>
    <col min="7681" max="7681" width="31" customWidth="1"/>
    <col min="7682" max="7682" width="8.140625" customWidth="1"/>
    <col min="7683" max="7683" width="7.85546875" customWidth="1"/>
    <col min="7684" max="7684" width="13.85546875" customWidth="1"/>
    <col min="7685" max="7685" width="6.7109375" customWidth="1"/>
    <col min="7686" max="7686" width="15.28515625" customWidth="1"/>
    <col min="7687" max="7687" width="17" customWidth="1"/>
    <col min="7688" max="7688" width="11.5703125" customWidth="1"/>
    <col min="7937" max="7937" width="31" customWidth="1"/>
    <col min="7938" max="7938" width="8.140625" customWidth="1"/>
    <col min="7939" max="7939" width="7.85546875" customWidth="1"/>
    <col min="7940" max="7940" width="13.85546875" customWidth="1"/>
    <col min="7941" max="7941" width="6.7109375" customWidth="1"/>
    <col min="7942" max="7942" width="15.28515625" customWidth="1"/>
    <col min="7943" max="7943" width="17" customWidth="1"/>
    <col min="7944" max="7944" width="11.5703125" customWidth="1"/>
    <col min="8193" max="8193" width="31" customWidth="1"/>
    <col min="8194" max="8194" width="8.140625" customWidth="1"/>
    <col min="8195" max="8195" width="7.85546875" customWidth="1"/>
    <col min="8196" max="8196" width="13.85546875" customWidth="1"/>
    <col min="8197" max="8197" width="6.7109375" customWidth="1"/>
    <col min="8198" max="8198" width="15.28515625" customWidth="1"/>
    <col min="8199" max="8199" width="17" customWidth="1"/>
    <col min="8200" max="8200" width="11.5703125" customWidth="1"/>
    <col min="8449" max="8449" width="31" customWidth="1"/>
    <col min="8450" max="8450" width="8.140625" customWidth="1"/>
    <col min="8451" max="8451" width="7.85546875" customWidth="1"/>
    <col min="8452" max="8452" width="13.85546875" customWidth="1"/>
    <col min="8453" max="8453" width="6.7109375" customWidth="1"/>
    <col min="8454" max="8454" width="15.28515625" customWidth="1"/>
    <col min="8455" max="8455" width="17" customWidth="1"/>
    <col min="8456" max="8456" width="11.5703125" customWidth="1"/>
    <col min="8705" max="8705" width="31" customWidth="1"/>
    <col min="8706" max="8706" width="8.140625" customWidth="1"/>
    <col min="8707" max="8707" width="7.85546875" customWidth="1"/>
    <col min="8708" max="8708" width="13.85546875" customWidth="1"/>
    <col min="8709" max="8709" width="6.7109375" customWidth="1"/>
    <col min="8710" max="8710" width="15.28515625" customWidth="1"/>
    <col min="8711" max="8711" width="17" customWidth="1"/>
    <col min="8712" max="8712" width="11.5703125" customWidth="1"/>
    <col min="8961" max="8961" width="31" customWidth="1"/>
    <col min="8962" max="8962" width="8.140625" customWidth="1"/>
    <col min="8963" max="8963" width="7.85546875" customWidth="1"/>
    <col min="8964" max="8964" width="13.85546875" customWidth="1"/>
    <col min="8965" max="8965" width="6.7109375" customWidth="1"/>
    <col min="8966" max="8966" width="15.28515625" customWidth="1"/>
    <col min="8967" max="8967" width="17" customWidth="1"/>
    <col min="8968" max="8968" width="11.5703125" customWidth="1"/>
    <col min="9217" max="9217" width="31" customWidth="1"/>
    <col min="9218" max="9218" width="8.140625" customWidth="1"/>
    <col min="9219" max="9219" width="7.85546875" customWidth="1"/>
    <col min="9220" max="9220" width="13.85546875" customWidth="1"/>
    <col min="9221" max="9221" width="6.7109375" customWidth="1"/>
    <col min="9222" max="9222" width="15.28515625" customWidth="1"/>
    <col min="9223" max="9223" width="17" customWidth="1"/>
    <col min="9224" max="9224" width="11.5703125" customWidth="1"/>
    <col min="9473" max="9473" width="31" customWidth="1"/>
    <col min="9474" max="9474" width="8.140625" customWidth="1"/>
    <col min="9475" max="9475" width="7.85546875" customWidth="1"/>
    <col min="9476" max="9476" width="13.85546875" customWidth="1"/>
    <col min="9477" max="9477" width="6.7109375" customWidth="1"/>
    <col min="9478" max="9478" width="15.28515625" customWidth="1"/>
    <col min="9479" max="9479" width="17" customWidth="1"/>
    <col min="9480" max="9480" width="11.5703125" customWidth="1"/>
    <col min="9729" max="9729" width="31" customWidth="1"/>
    <col min="9730" max="9730" width="8.140625" customWidth="1"/>
    <col min="9731" max="9731" width="7.85546875" customWidth="1"/>
    <col min="9732" max="9732" width="13.85546875" customWidth="1"/>
    <col min="9733" max="9733" width="6.7109375" customWidth="1"/>
    <col min="9734" max="9734" width="15.28515625" customWidth="1"/>
    <col min="9735" max="9735" width="17" customWidth="1"/>
    <col min="9736" max="9736" width="11.5703125" customWidth="1"/>
    <col min="9985" max="9985" width="31" customWidth="1"/>
    <col min="9986" max="9986" width="8.140625" customWidth="1"/>
    <col min="9987" max="9987" width="7.85546875" customWidth="1"/>
    <col min="9988" max="9988" width="13.85546875" customWidth="1"/>
    <col min="9989" max="9989" width="6.7109375" customWidth="1"/>
    <col min="9990" max="9990" width="15.28515625" customWidth="1"/>
    <col min="9991" max="9991" width="17" customWidth="1"/>
    <col min="9992" max="9992" width="11.5703125" customWidth="1"/>
    <col min="10241" max="10241" width="31" customWidth="1"/>
    <col min="10242" max="10242" width="8.140625" customWidth="1"/>
    <col min="10243" max="10243" width="7.85546875" customWidth="1"/>
    <col min="10244" max="10244" width="13.85546875" customWidth="1"/>
    <col min="10245" max="10245" width="6.7109375" customWidth="1"/>
    <col min="10246" max="10246" width="15.28515625" customWidth="1"/>
    <col min="10247" max="10247" width="17" customWidth="1"/>
    <col min="10248" max="10248" width="11.5703125" customWidth="1"/>
    <col min="10497" max="10497" width="31" customWidth="1"/>
    <col min="10498" max="10498" width="8.140625" customWidth="1"/>
    <col min="10499" max="10499" width="7.85546875" customWidth="1"/>
    <col min="10500" max="10500" width="13.85546875" customWidth="1"/>
    <col min="10501" max="10501" width="6.7109375" customWidth="1"/>
    <col min="10502" max="10502" width="15.28515625" customWidth="1"/>
    <col min="10503" max="10503" width="17" customWidth="1"/>
    <col min="10504" max="10504" width="11.5703125" customWidth="1"/>
    <col min="10753" max="10753" width="31" customWidth="1"/>
    <col min="10754" max="10754" width="8.140625" customWidth="1"/>
    <col min="10755" max="10755" width="7.85546875" customWidth="1"/>
    <col min="10756" max="10756" width="13.85546875" customWidth="1"/>
    <col min="10757" max="10757" width="6.7109375" customWidth="1"/>
    <col min="10758" max="10758" width="15.28515625" customWidth="1"/>
    <col min="10759" max="10759" width="17" customWidth="1"/>
    <col min="10760" max="10760" width="11.5703125" customWidth="1"/>
    <col min="11009" max="11009" width="31" customWidth="1"/>
    <col min="11010" max="11010" width="8.140625" customWidth="1"/>
    <col min="11011" max="11011" width="7.85546875" customWidth="1"/>
    <col min="11012" max="11012" width="13.85546875" customWidth="1"/>
    <col min="11013" max="11013" width="6.7109375" customWidth="1"/>
    <col min="11014" max="11014" width="15.28515625" customWidth="1"/>
    <col min="11015" max="11015" width="17" customWidth="1"/>
    <col min="11016" max="11016" width="11.5703125" customWidth="1"/>
    <col min="11265" max="11265" width="31" customWidth="1"/>
    <col min="11266" max="11266" width="8.140625" customWidth="1"/>
    <col min="11267" max="11267" width="7.85546875" customWidth="1"/>
    <col min="11268" max="11268" width="13.85546875" customWidth="1"/>
    <col min="11269" max="11269" width="6.7109375" customWidth="1"/>
    <col min="11270" max="11270" width="15.28515625" customWidth="1"/>
    <col min="11271" max="11271" width="17" customWidth="1"/>
    <col min="11272" max="11272" width="11.5703125" customWidth="1"/>
    <col min="11521" max="11521" width="31" customWidth="1"/>
    <col min="11522" max="11522" width="8.140625" customWidth="1"/>
    <col min="11523" max="11523" width="7.85546875" customWidth="1"/>
    <col min="11524" max="11524" width="13.85546875" customWidth="1"/>
    <col min="11525" max="11525" width="6.7109375" customWidth="1"/>
    <col min="11526" max="11526" width="15.28515625" customWidth="1"/>
    <col min="11527" max="11527" width="17" customWidth="1"/>
    <col min="11528" max="11528" width="11.5703125" customWidth="1"/>
    <col min="11777" max="11777" width="31" customWidth="1"/>
    <col min="11778" max="11778" width="8.140625" customWidth="1"/>
    <col min="11779" max="11779" width="7.85546875" customWidth="1"/>
    <col min="11780" max="11780" width="13.85546875" customWidth="1"/>
    <col min="11781" max="11781" width="6.7109375" customWidth="1"/>
    <col min="11782" max="11782" width="15.28515625" customWidth="1"/>
    <col min="11783" max="11783" width="17" customWidth="1"/>
    <col min="11784" max="11784" width="11.5703125" customWidth="1"/>
    <col min="12033" max="12033" width="31" customWidth="1"/>
    <col min="12034" max="12034" width="8.140625" customWidth="1"/>
    <col min="12035" max="12035" width="7.85546875" customWidth="1"/>
    <col min="12036" max="12036" width="13.85546875" customWidth="1"/>
    <col min="12037" max="12037" width="6.7109375" customWidth="1"/>
    <col min="12038" max="12038" width="15.28515625" customWidth="1"/>
    <col min="12039" max="12039" width="17" customWidth="1"/>
    <col min="12040" max="12040" width="11.5703125" customWidth="1"/>
    <col min="12289" max="12289" width="31" customWidth="1"/>
    <col min="12290" max="12290" width="8.140625" customWidth="1"/>
    <col min="12291" max="12291" width="7.85546875" customWidth="1"/>
    <col min="12292" max="12292" width="13.85546875" customWidth="1"/>
    <col min="12293" max="12293" width="6.7109375" customWidth="1"/>
    <col min="12294" max="12294" width="15.28515625" customWidth="1"/>
    <col min="12295" max="12295" width="17" customWidth="1"/>
    <col min="12296" max="12296" width="11.5703125" customWidth="1"/>
    <col min="12545" max="12545" width="31" customWidth="1"/>
    <col min="12546" max="12546" width="8.140625" customWidth="1"/>
    <col min="12547" max="12547" width="7.85546875" customWidth="1"/>
    <col min="12548" max="12548" width="13.85546875" customWidth="1"/>
    <col min="12549" max="12549" width="6.7109375" customWidth="1"/>
    <col min="12550" max="12550" width="15.28515625" customWidth="1"/>
    <col min="12551" max="12551" width="17" customWidth="1"/>
    <col min="12552" max="12552" width="11.5703125" customWidth="1"/>
    <col min="12801" max="12801" width="31" customWidth="1"/>
    <col min="12802" max="12802" width="8.140625" customWidth="1"/>
    <col min="12803" max="12803" width="7.85546875" customWidth="1"/>
    <col min="12804" max="12804" width="13.85546875" customWidth="1"/>
    <col min="12805" max="12805" width="6.7109375" customWidth="1"/>
    <col min="12806" max="12806" width="15.28515625" customWidth="1"/>
    <col min="12807" max="12807" width="17" customWidth="1"/>
    <col min="12808" max="12808" width="11.5703125" customWidth="1"/>
    <col min="13057" max="13057" width="31" customWidth="1"/>
    <col min="13058" max="13058" width="8.140625" customWidth="1"/>
    <col min="13059" max="13059" width="7.85546875" customWidth="1"/>
    <col min="13060" max="13060" width="13.85546875" customWidth="1"/>
    <col min="13061" max="13061" width="6.7109375" customWidth="1"/>
    <col min="13062" max="13062" width="15.28515625" customWidth="1"/>
    <col min="13063" max="13063" width="17" customWidth="1"/>
    <col min="13064" max="13064" width="11.5703125" customWidth="1"/>
    <col min="13313" max="13313" width="31" customWidth="1"/>
    <col min="13314" max="13314" width="8.140625" customWidth="1"/>
    <col min="13315" max="13315" width="7.85546875" customWidth="1"/>
    <col min="13316" max="13316" width="13.85546875" customWidth="1"/>
    <col min="13317" max="13317" width="6.7109375" customWidth="1"/>
    <col min="13318" max="13318" width="15.28515625" customWidth="1"/>
    <col min="13319" max="13319" width="17" customWidth="1"/>
    <col min="13320" max="13320" width="11.5703125" customWidth="1"/>
    <col min="13569" max="13569" width="31" customWidth="1"/>
    <col min="13570" max="13570" width="8.140625" customWidth="1"/>
    <col min="13571" max="13571" width="7.85546875" customWidth="1"/>
    <col min="13572" max="13572" width="13.85546875" customWidth="1"/>
    <col min="13573" max="13573" width="6.7109375" customWidth="1"/>
    <col min="13574" max="13574" width="15.28515625" customWidth="1"/>
    <col min="13575" max="13575" width="17" customWidth="1"/>
    <col min="13576" max="13576" width="11.5703125" customWidth="1"/>
    <col min="13825" max="13825" width="31" customWidth="1"/>
    <col min="13826" max="13826" width="8.140625" customWidth="1"/>
    <col min="13827" max="13827" width="7.85546875" customWidth="1"/>
    <col min="13828" max="13828" width="13.85546875" customWidth="1"/>
    <col min="13829" max="13829" width="6.7109375" customWidth="1"/>
    <col min="13830" max="13830" width="15.28515625" customWidth="1"/>
    <col min="13831" max="13831" width="17" customWidth="1"/>
    <col min="13832" max="13832" width="11.5703125" customWidth="1"/>
    <col min="14081" max="14081" width="31" customWidth="1"/>
    <col min="14082" max="14082" width="8.140625" customWidth="1"/>
    <col min="14083" max="14083" width="7.85546875" customWidth="1"/>
    <col min="14084" max="14084" width="13.85546875" customWidth="1"/>
    <col min="14085" max="14085" width="6.7109375" customWidth="1"/>
    <col min="14086" max="14086" width="15.28515625" customWidth="1"/>
    <col min="14087" max="14087" width="17" customWidth="1"/>
    <col min="14088" max="14088" width="11.5703125" customWidth="1"/>
    <col min="14337" max="14337" width="31" customWidth="1"/>
    <col min="14338" max="14338" width="8.140625" customWidth="1"/>
    <col min="14339" max="14339" width="7.85546875" customWidth="1"/>
    <col min="14340" max="14340" width="13.85546875" customWidth="1"/>
    <col min="14341" max="14341" width="6.7109375" customWidth="1"/>
    <col min="14342" max="14342" width="15.28515625" customWidth="1"/>
    <col min="14343" max="14343" width="17" customWidth="1"/>
    <col min="14344" max="14344" width="11.5703125" customWidth="1"/>
    <col min="14593" max="14593" width="31" customWidth="1"/>
    <col min="14594" max="14594" width="8.140625" customWidth="1"/>
    <col min="14595" max="14595" width="7.85546875" customWidth="1"/>
    <col min="14596" max="14596" width="13.85546875" customWidth="1"/>
    <col min="14597" max="14597" width="6.7109375" customWidth="1"/>
    <col min="14598" max="14598" width="15.28515625" customWidth="1"/>
    <col min="14599" max="14599" width="17" customWidth="1"/>
    <col min="14600" max="14600" width="11.5703125" customWidth="1"/>
    <col min="14849" max="14849" width="31" customWidth="1"/>
    <col min="14850" max="14850" width="8.140625" customWidth="1"/>
    <col min="14851" max="14851" width="7.85546875" customWidth="1"/>
    <col min="14852" max="14852" width="13.85546875" customWidth="1"/>
    <col min="14853" max="14853" width="6.7109375" customWidth="1"/>
    <col min="14854" max="14854" width="15.28515625" customWidth="1"/>
    <col min="14855" max="14855" width="17" customWidth="1"/>
    <col min="14856" max="14856" width="11.5703125" customWidth="1"/>
    <col min="15105" max="15105" width="31" customWidth="1"/>
    <col min="15106" max="15106" width="8.140625" customWidth="1"/>
    <col min="15107" max="15107" width="7.85546875" customWidth="1"/>
    <col min="15108" max="15108" width="13.85546875" customWidth="1"/>
    <col min="15109" max="15109" width="6.7109375" customWidth="1"/>
    <col min="15110" max="15110" width="15.28515625" customWidth="1"/>
    <col min="15111" max="15111" width="17" customWidth="1"/>
    <col min="15112" max="15112" width="11.5703125" customWidth="1"/>
    <col min="15361" max="15361" width="31" customWidth="1"/>
    <col min="15362" max="15362" width="8.140625" customWidth="1"/>
    <col min="15363" max="15363" width="7.85546875" customWidth="1"/>
    <col min="15364" max="15364" width="13.85546875" customWidth="1"/>
    <col min="15365" max="15365" width="6.7109375" customWidth="1"/>
    <col min="15366" max="15366" width="15.28515625" customWidth="1"/>
    <col min="15367" max="15367" width="17" customWidth="1"/>
    <col min="15368" max="15368" width="11.5703125" customWidth="1"/>
    <col min="15617" max="15617" width="31" customWidth="1"/>
    <col min="15618" max="15618" width="8.140625" customWidth="1"/>
    <col min="15619" max="15619" width="7.85546875" customWidth="1"/>
    <col min="15620" max="15620" width="13.85546875" customWidth="1"/>
    <col min="15621" max="15621" width="6.7109375" customWidth="1"/>
    <col min="15622" max="15622" width="15.28515625" customWidth="1"/>
    <col min="15623" max="15623" width="17" customWidth="1"/>
    <col min="15624" max="15624" width="11.5703125" customWidth="1"/>
    <col min="15873" max="15873" width="31" customWidth="1"/>
    <col min="15874" max="15874" width="8.140625" customWidth="1"/>
    <col min="15875" max="15875" width="7.85546875" customWidth="1"/>
    <col min="15876" max="15876" width="13.85546875" customWidth="1"/>
    <col min="15877" max="15877" width="6.7109375" customWidth="1"/>
    <col min="15878" max="15878" width="15.28515625" customWidth="1"/>
    <col min="15879" max="15879" width="17" customWidth="1"/>
    <col min="15880" max="15880" width="11.5703125" customWidth="1"/>
    <col min="16129" max="16129" width="31" customWidth="1"/>
    <col min="16130" max="16130" width="8.140625" customWidth="1"/>
    <col min="16131" max="16131" width="7.85546875" customWidth="1"/>
    <col min="16132" max="16132" width="13.85546875" customWidth="1"/>
    <col min="16133" max="16133" width="6.7109375" customWidth="1"/>
    <col min="16134" max="16134" width="15.28515625" customWidth="1"/>
    <col min="16135" max="16135" width="17" customWidth="1"/>
    <col min="16136" max="16136" width="11.5703125" customWidth="1"/>
  </cols>
  <sheetData>
    <row r="1" spans="1:11" s="2" customFormat="1" ht="12.75" customHeight="1">
      <c r="A1" s="1"/>
      <c r="B1" s="1"/>
      <c r="C1" s="1"/>
      <c r="D1" s="1"/>
      <c r="E1" s="1"/>
      <c r="F1" s="164" t="s">
        <v>0</v>
      </c>
      <c r="G1" s="164"/>
      <c r="H1" s="149"/>
      <c r="I1" s="149"/>
      <c r="J1" s="150"/>
      <c r="K1" s="150"/>
    </row>
    <row r="2" spans="1:11" s="2" customFormat="1" ht="12.75" customHeight="1">
      <c r="A2" s="3"/>
      <c r="B2" s="3"/>
      <c r="C2" s="3"/>
      <c r="D2" s="3"/>
      <c r="E2" s="3"/>
      <c r="F2" s="165" t="s">
        <v>1</v>
      </c>
      <c r="G2" s="165"/>
      <c r="H2" s="151"/>
      <c r="I2" s="151"/>
      <c r="J2" s="150"/>
      <c r="K2" s="150"/>
    </row>
    <row r="3" spans="1:11" s="2" customFormat="1" ht="13.5" customHeight="1">
      <c r="A3" s="3"/>
      <c r="B3" s="3"/>
      <c r="C3" s="3"/>
      <c r="D3" s="3"/>
      <c r="E3" s="3"/>
      <c r="F3" s="165" t="s">
        <v>2</v>
      </c>
      <c r="G3" s="165"/>
      <c r="H3" s="151"/>
      <c r="I3" s="151"/>
      <c r="J3" s="150"/>
      <c r="K3" s="150"/>
    </row>
    <row r="4" spans="1:11" s="2" customFormat="1" ht="12.75" customHeight="1">
      <c r="A4" s="4"/>
      <c r="B4" s="4"/>
      <c r="C4" s="4"/>
      <c r="D4" s="4"/>
      <c r="E4" s="4"/>
      <c r="F4" s="165" t="s">
        <v>247</v>
      </c>
      <c r="G4" s="165"/>
      <c r="H4" s="151"/>
      <c r="I4" s="151"/>
      <c r="J4" s="150"/>
      <c r="K4" s="150"/>
    </row>
    <row r="5" spans="1:11" s="2" customFormat="1" ht="4.5" customHeight="1">
      <c r="A5" s="166"/>
      <c r="B5" s="166"/>
      <c r="C5" s="166"/>
      <c r="D5" s="166"/>
      <c r="E5" s="166"/>
      <c r="F5" s="166"/>
      <c r="G5" s="166"/>
      <c r="H5" s="166"/>
      <c r="I5" s="152"/>
      <c r="J5" s="150"/>
      <c r="K5" s="150"/>
    </row>
    <row r="6" spans="1:11" s="2" customFormat="1" ht="34.5" customHeight="1">
      <c r="A6" s="167" t="s">
        <v>3</v>
      </c>
      <c r="B6" s="167"/>
      <c r="C6" s="167"/>
      <c r="D6" s="167"/>
      <c r="E6" s="167"/>
      <c r="F6" s="167"/>
      <c r="G6" s="167"/>
      <c r="H6" s="153"/>
      <c r="I6" s="153"/>
      <c r="J6" s="150"/>
      <c r="K6" s="150"/>
    </row>
    <row r="7" spans="1:11" s="2" customFormat="1" ht="13.5" thickBot="1">
      <c r="A7" s="163" t="s">
        <v>4</v>
      </c>
      <c r="B7" s="163"/>
      <c r="C7" s="163"/>
      <c r="D7" s="163"/>
      <c r="E7" s="163"/>
      <c r="F7" s="163"/>
      <c r="G7" s="163"/>
      <c r="H7" s="154"/>
      <c r="I7" s="155"/>
      <c r="J7" s="150"/>
      <c r="K7" s="150"/>
    </row>
    <row r="8" spans="1:11" ht="79.5" customHeight="1" thickBot="1">
      <c r="A8" s="5" t="s">
        <v>5</v>
      </c>
      <c r="B8" s="6" t="s">
        <v>6</v>
      </c>
      <c r="C8" s="6" t="s">
        <v>7</v>
      </c>
      <c r="D8" s="6" t="s">
        <v>8</v>
      </c>
      <c r="E8" s="7" t="s">
        <v>9</v>
      </c>
      <c r="F8" s="8" t="s">
        <v>10</v>
      </c>
      <c r="G8" s="9" t="s">
        <v>11</v>
      </c>
      <c r="H8" s="156" t="s">
        <v>12</v>
      </c>
    </row>
    <row r="9" spans="1:11" ht="29.25">
      <c r="A9" s="10" t="s">
        <v>13</v>
      </c>
      <c r="B9" s="11" t="s">
        <v>14</v>
      </c>
      <c r="C9" s="11"/>
      <c r="D9" s="11"/>
      <c r="E9" s="12"/>
      <c r="F9" s="13">
        <f>F10+F12+F26+F28</f>
        <v>11790.424000000003</v>
      </c>
      <c r="G9" s="13">
        <f>G10+G12+G26+G28</f>
        <v>11805.424000000003</v>
      </c>
    </row>
    <row r="10" spans="1:11" ht="38.25">
      <c r="A10" s="14" t="s">
        <v>15</v>
      </c>
      <c r="B10" s="15"/>
      <c r="C10" s="15" t="s">
        <v>16</v>
      </c>
      <c r="D10" s="16"/>
      <c r="E10" s="17"/>
      <c r="F10" s="18">
        <f>F11</f>
        <v>20</v>
      </c>
      <c r="G10" s="19">
        <f>G11</f>
        <v>20</v>
      </c>
    </row>
    <row r="11" spans="1:11" ht="63.75">
      <c r="A11" s="20" t="s">
        <v>17</v>
      </c>
      <c r="B11" s="21"/>
      <c r="C11" s="22" t="s">
        <v>16</v>
      </c>
      <c r="D11" s="23" t="s">
        <v>18</v>
      </c>
      <c r="E11" s="24" t="s">
        <v>19</v>
      </c>
      <c r="F11" s="25">
        <v>20</v>
      </c>
      <c r="G11" s="25">
        <f>F11+H11</f>
        <v>20</v>
      </c>
    </row>
    <row r="12" spans="1:11" ht="29.25">
      <c r="A12" s="26" t="s">
        <v>20</v>
      </c>
      <c r="B12" s="27"/>
      <c r="C12" s="16" t="s">
        <v>21</v>
      </c>
      <c r="D12" s="28"/>
      <c r="E12" s="29"/>
      <c r="F12" s="18">
        <f>F13+F16+F19</f>
        <v>10450.920000000002</v>
      </c>
      <c r="G12" s="19">
        <f>G13+G16+G19</f>
        <v>10465.920000000002</v>
      </c>
    </row>
    <row r="13" spans="1:11" ht="48" customHeight="1">
      <c r="A13" s="30" t="s">
        <v>22</v>
      </c>
      <c r="B13" s="31"/>
      <c r="C13" s="32" t="s">
        <v>21</v>
      </c>
      <c r="D13" s="33" t="s">
        <v>23</v>
      </c>
      <c r="E13" s="34"/>
      <c r="F13" s="35">
        <f>F14+F15</f>
        <v>6297.56</v>
      </c>
      <c r="G13" s="36">
        <f>G14+G15</f>
        <v>6297.56</v>
      </c>
    </row>
    <row r="14" spans="1:11" ht="46.5" customHeight="1">
      <c r="A14" s="20" t="s">
        <v>24</v>
      </c>
      <c r="B14" s="21"/>
      <c r="C14" s="37" t="s">
        <v>21</v>
      </c>
      <c r="D14" s="23" t="s">
        <v>23</v>
      </c>
      <c r="E14" s="24" t="s">
        <v>25</v>
      </c>
      <c r="F14" s="25">
        <v>4843.5600000000004</v>
      </c>
      <c r="G14" s="25">
        <v>4843.5600000000004</v>
      </c>
    </row>
    <row r="15" spans="1:11" ht="83.25" customHeight="1">
      <c r="A15" s="20" t="s">
        <v>26</v>
      </c>
      <c r="B15" s="21"/>
      <c r="C15" s="37" t="s">
        <v>21</v>
      </c>
      <c r="D15" s="23" t="s">
        <v>23</v>
      </c>
      <c r="E15" s="24" t="s">
        <v>27</v>
      </c>
      <c r="F15" s="25">
        <v>1454</v>
      </c>
      <c r="G15" s="25">
        <v>1454</v>
      </c>
    </row>
    <row r="16" spans="1:11" ht="51">
      <c r="A16" s="30" t="s">
        <v>28</v>
      </c>
      <c r="B16" s="31"/>
      <c r="C16" s="32" t="s">
        <v>21</v>
      </c>
      <c r="D16" s="33" t="s">
        <v>29</v>
      </c>
      <c r="E16" s="34"/>
      <c r="F16" s="35">
        <f>F17+F18</f>
        <v>1314.14</v>
      </c>
      <c r="G16" s="36">
        <f>G17+G18</f>
        <v>1314.14</v>
      </c>
    </row>
    <row r="17" spans="1:10" ht="25.5">
      <c r="A17" s="20" t="s">
        <v>24</v>
      </c>
      <c r="B17" s="38"/>
      <c r="C17" s="37" t="s">
        <v>21</v>
      </c>
      <c r="D17" s="23" t="s">
        <v>29</v>
      </c>
      <c r="E17" s="39" t="s">
        <v>25</v>
      </c>
      <c r="F17" s="25">
        <v>1014.6</v>
      </c>
      <c r="G17" s="40">
        <f>'[1]2016'!G127</f>
        <v>1014.6</v>
      </c>
    </row>
    <row r="18" spans="1:10" ht="76.5">
      <c r="A18" s="20" t="s">
        <v>26</v>
      </c>
      <c r="B18" s="21"/>
      <c r="C18" s="37" t="s">
        <v>21</v>
      </c>
      <c r="D18" s="23" t="s">
        <v>29</v>
      </c>
      <c r="E18" s="39" t="s">
        <v>27</v>
      </c>
      <c r="F18" s="25">
        <v>299.54000000000002</v>
      </c>
      <c r="G18" s="40">
        <f>'[1]2016'!G128</f>
        <v>299.54000000000002</v>
      </c>
    </row>
    <row r="19" spans="1:10" ht="38.25">
      <c r="A19" s="30" t="s">
        <v>30</v>
      </c>
      <c r="B19" s="41"/>
      <c r="C19" s="32" t="s">
        <v>21</v>
      </c>
      <c r="D19" s="33" t="s">
        <v>31</v>
      </c>
      <c r="E19" s="34" t="s">
        <v>32</v>
      </c>
      <c r="F19" s="35">
        <f>F20+F21+F22+F23+F24+F25</f>
        <v>2839.2200000000003</v>
      </c>
      <c r="G19" s="36">
        <f>G20+G21+G22+G23+G24+G25</f>
        <v>2854.2200000000003</v>
      </c>
    </row>
    <row r="20" spans="1:10" ht="25.5">
      <c r="A20" s="20" t="s">
        <v>24</v>
      </c>
      <c r="B20" s="21"/>
      <c r="C20" s="37" t="s">
        <v>21</v>
      </c>
      <c r="D20" s="23" t="s">
        <v>31</v>
      </c>
      <c r="E20" s="24" t="s">
        <v>25</v>
      </c>
      <c r="F20" s="25">
        <v>1163.1099999999999</v>
      </c>
      <c r="G20" s="25">
        <v>1163.1099999999999</v>
      </c>
    </row>
    <row r="21" spans="1:10" ht="76.5">
      <c r="A21" s="20" t="s">
        <v>26</v>
      </c>
      <c r="B21" s="21"/>
      <c r="C21" s="37" t="s">
        <v>21</v>
      </c>
      <c r="D21" s="23" t="s">
        <v>31</v>
      </c>
      <c r="E21" s="24" t="s">
        <v>27</v>
      </c>
      <c r="F21" s="25">
        <v>349.1</v>
      </c>
      <c r="G21" s="25">
        <v>349.1</v>
      </c>
    </row>
    <row r="22" spans="1:10" ht="51">
      <c r="A22" s="20" t="s">
        <v>33</v>
      </c>
      <c r="B22" s="21"/>
      <c r="C22" s="37" t="s">
        <v>21</v>
      </c>
      <c r="D22" s="23" t="s">
        <v>31</v>
      </c>
      <c r="E22" s="24" t="s">
        <v>34</v>
      </c>
      <c r="F22" s="25">
        <v>0.5</v>
      </c>
      <c r="G22" s="25">
        <v>0.5</v>
      </c>
    </row>
    <row r="23" spans="1:10" ht="51">
      <c r="A23" s="20" t="s">
        <v>35</v>
      </c>
      <c r="B23" s="21"/>
      <c r="C23" s="37" t="s">
        <v>21</v>
      </c>
      <c r="D23" s="23" t="s">
        <v>31</v>
      </c>
      <c r="E23" s="24" t="s">
        <v>36</v>
      </c>
      <c r="F23" s="25">
        <v>1237.92</v>
      </c>
      <c r="G23" s="40">
        <f>F23+H23</f>
        <v>1252.92</v>
      </c>
      <c r="H23" s="157">
        <v>15</v>
      </c>
    </row>
    <row r="24" spans="1:10" ht="16.5" customHeight="1">
      <c r="A24" s="20" t="s">
        <v>37</v>
      </c>
      <c r="B24" s="21"/>
      <c r="C24" s="37" t="s">
        <v>21</v>
      </c>
      <c r="D24" s="23" t="s">
        <v>31</v>
      </c>
      <c r="E24" s="24" t="s">
        <v>38</v>
      </c>
      <c r="F24" s="25">
        <v>83.59</v>
      </c>
      <c r="G24" s="25">
        <v>83.59</v>
      </c>
    </row>
    <row r="25" spans="1:10" ht="17.25" customHeight="1">
      <c r="A25" s="20" t="s">
        <v>39</v>
      </c>
      <c r="B25" s="21"/>
      <c r="C25" s="37" t="s">
        <v>21</v>
      </c>
      <c r="D25" s="23" t="s">
        <v>31</v>
      </c>
      <c r="E25" s="24" t="s">
        <v>40</v>
      </c>
      <c r="F25" s="25">
        <v>5</v>
      </c>
      <c r="G25" s="25">
        <v>5</v>
      </c>
    </row>
    <row r="26" spans="1:10" ht="25.5">
      <c r="A26" s="14" t="s">
        <v>41</v>
      </c>
      <c r="B26" s="27"/>
      <c r="C26" s="16" t="s">
        <v>42</v>
      </c>
      <c r="D26" s="42" t="s">
        <v>43</v>
      </c>
      <c r="E26" s="43" t="s">
        <v>32</v>
      </c>
      <c r="F26" s="18">
        <f>F27</f>
        <v>100</v>
      </c>
      <c r="G26" s="19">
        <f>G27</f>
        <v>100</v>
      </c>
    </row>
    <row r="27" spans="1:10" ht="18.75" customHeight="1">
      <c r="A27" s="20" t="s">
        <v>44</v>
      </c>
      <c r="B27" s="21"/>
      <c r="C27" s="37" t="s">
        <v>42</v>
      </c>
      <c r="D27" s="23" t="s">
        <v>43</v>
      </c>
      <c r="E27" s="24" t="s">
        <v>45</v>
      </c>
      <c r="F27" s="25">
        <v>100</v>
      </c>
      <c r="G27" s="25">
        <v>100</v>
      </c>
    </row>
    <row r="28" spans="1:10" ht="43.5">
      <c r="A28" s="26" t="s">
        <v>46</v>
      </c>
      <c r="B28" s="44"/>
      <c r="C28" s="16" t="s">
        <v>47</v>
      </c>
      <c r="D28" s="42"/>
      <c r="E28" s="43"/>
      <c r="F28" s="18">
        <f>F29+F39+F41+F45+F47+F49+F51+F31</f>
        <v>1219.5039999999999</v>
      </c>
      <c r="G28" s="19">
        <f>G29+G39+G41+G45+G47+G49+G51+G31</f>
        <v>1219.5039999999999</v>
      </c>
      <c r="J28" s="158"/>
    </row>
    <row r="29" spans="1:10" ht="63.75">
      <c r="A29" s="30" t="s">
        <v>48</v>
      </c>
      <c r="B29" s="41"/>
      <c r="C29" s="32" t="s">
        <v>47</v>
      </c>
      <c r="D29" s="33" t="s">
        <v>49</v>
      </c>
      <c r="E29" s="34"/>
      <c r="F29" s="35">
        <f>F30</f>
        <v>1</v>
      </c>
      <c r="G29" s="36">
        <f>G30</f>
        <v>1</v>
      </c>
    </row>
    <row r="30" spans="1:10" ht="51">
      <c r="A30" s="20" t="s">
        <v>35</v>
      </c>
      <c r="B30" s="21"/>
      <c r="C30" s="37" t="s">
        <v>47</v>
      </c>
      <c r="D30" s="45" t="s">
        <v>49</v>
      </c>
      <c r="E30" s="24" t="s">
        <v>36</v>
      </c>
      <c r="F30" s="25">
        <f>'[1]2016'!F140</f>
        <v>1</v>
      </c>
      <c r="G30" s="25">
        <f>'[1]2016'!G140</f>
        <v>1</v>
      </c>
    </row>
    <row r="31" spans="1:10">
      <c r="A31" s="30" t="s">
        <v>50</v>
      </c>
      <c r="B31" s="31"/>
      <c r="C31" s="32" t="s">
        <v>47</v>
      </c>
      <c r="D31" s="33" t="s">
        <v>51</v>
      </c>
      <c r="E31" s="34"/>
      <c r="F31" s="35">
        <f>F32+F33+F34+F35+F36+F37+F38</f>
        <v>373.64</v>
      </c>
      <c r="G31" s="36">
        <f>G32+G33+G34+G35+G36+G37+G38</f>
        <v>373.64</v>
      </c>
    </row>
    <row r="32" spans="1:10" ht="25.5">
      <c r="A32" s="46" t="s">
        <v>52</v>
      </c>
      <c r="B32" s="21"/>
      <c r="C32" s="37" t="s">
        <v>47</v>
      </c>
      <c r="D32" s="23" t="s">
        <v>53</v>
      </c>
      <c r="E32" s="24" t="s">
        <v>54</v>
      </c>
      <c r="F32" s="25">
        <v>112.7</v>
      </c>
      <c r="G32" s="25">
        <v>112.7</v>
      </c>
    </row>
    <row r="33" spans="1:7" ht="38.25">
      <c r="A33" s="47" t="s">
        <v>55</v>
      </c>
      <c r="B33" s="21"/>
      <c r="C33" s="37" t="s">
        <v>47</v>
      </c>
      <c r="D33" s="23" t="s">
        <v>56</v>
      </c>
      <c r="E33" s="24" t="s">
        <v>54</v>
      </c>
      <c r="F33" s="25">
        <v>48.12</v>
      </c>
      <c r="G33" s="25">
        <v>48.12</v>
      </c>
    </row>
    <row r="34" spans="1:7" ht="25.5">
      <c r="A34" s="47" t="s">
        <v>57</v>
      </c>
      <c r="B34" s="21"/>
      <c r="C34" s="37" t="s">
        <v>47</v>
      </c>
      <c r="D34" s="23" t="s">
        <v>58</v>
      </c>
      <c r="E34" s="24" t="s">
        <v>54</v>
      </c>
      <c r="F34" s="25">
        <v>6.1</v>
      </c>
      <c r="G34" s="25">
        <v>6.1</v>
      </c>
    </row>
    <row r="35" spans="1:7" ht="51">
      <c r="A35" s="47" t="s">
        <v>59</v>
      </c>
      <c r="B35" s="21"/>
      <c r="C35" s="37" t="s">
        <v>47</v>
      </c>
      <c r="D35" s="23" t="s">
        <v>60</v>
      </c>
      <c r="E35" s="24" t="s">
        <v>54</v>
      </c>
      <c r="F35" s="25">
        <v>36.78</v>
      </c>
      <c r="G35" s="25">
        <v>36.78</v>
      </c>
    </row>
    <row r="36" spans="1:7" ht="38.25" hidden="1" customHeight="1">
      <c r="A36" s="47" t="s">
        <v>61</v>
      </c>
      <c r="B36" s="21"/>
      <c r="C36" s="37" t="s">
        <v>47</v>
      </c>
      <c r="D36" s="23" t="s">
        <v>62</v>
      </c>
      <c r="E36" s="24" t="s">
        <v>54</v>
      </c>
      <c r="F36" s="25">
        <v>0</v>
      </c>
      <c r="G36" s="25">
        <v>0</v>
      </c>
    </row>
    <row r="37" spans="1:7" ht="38.25">
      <c r="A37" s="47" t="s">
        <v>63</v>
      </c>
      <c r="B37" s="21"/>
      <c r="C37" s="37" t="s">
        <v>47</v>
      </c>
      <c r="D37" s="23" t="s">
        <v>64</v>
      </c>
      <c r="E37" s="24" t="s">
        <v>54</v>
      </c>
      <c r="F37" s="25">
        <v>63</v>
      </c>
      <c r="G37" s="25">
        <v>63</v>
      </c>
    </row>
    <row r="38" spans="1:7" ht="38.25">
      <c r="A38" s="47" t="s">
        <v>65</v>
      </c>
      <c r="B38" s="21"/>
      <c r="C38" s="37" t="s">
        <v>47</v>
      </c>
      <c r="D38" s="23" t="s">
        <v>66</v>
      </c>
      <c r="E38" s="24" t="s">
        <v>54</v>
      </c>
      <c r="F38" s="25">
        <v>106.94</v>
      </c>
      <c r="G38" s="25">
        <v>106.94</v>
      </c>
    </row>
    <row r="39" spans="1:7" ht="51">
      <c r="A39" s="30" t="s">
        <v>67</v>
      </c>
      <c r="B39" s="41"/>
      <c r="C39" s="32" t="s">
        <v>47</v>
      </c>
      <c r="D39" s="33" t="s">
        <v>68</v>
      </c>
      <c r="E39" s="34" t="s">
        <v>32</v>
      </c>
      <c r="F39" s="35">
        <f>F40</f>
        <v>76.7</v>
      </c>
      <c r="G39" s="36">
        <f>G40</f>
        <v>76.7</v>
      </c>
    </row>
    <row r="40" spans="1:7" ht="51">
      <c r="A40" s="20" t="s">
        <v>69</v>
      </c>
      <c r="B40" s="21"/>
      <c r="C40" s="37" t="s">
        <v>47</v>
      </c>
      <c r="D40" s="23" t="s">
        <v>68</v>
      </c>
      <c r="E40" s="24" t="s">
        <v>36</v>
      </c>
      <c r="F40" s="25">
        <v>76.7</v>
      </c>
      <c r="G40" s="25">
        <v>76.7</v>
      </c>
    </row>
    <row r="41" spans="1:7" ht="38.25">
      <c r="A41" s="30" t="s">
        <v>70</v>
      </c>
      <c r="B41" s="41"/>
      <c r="C41" s="32" t="s">
        <v>47</v>
      </c>
      <c r="D41" s="33" t="s">
        <v>71</v>
      </c>
      <c r="E41" s="34" t="s">
        <v>32</v>
      </c>
      <c r="F41" s="35">
        <f>F42+F43+F44</f>
        <v>413.40000000000003</v>
      </c>
      <c r="G41" s="36">
        <f>G42+G43+G44</f>
        <v>413.40000000000003</v>
      </c>
    </row>
    <row r="42" spans="1:7" ht="51">
      <c r="A42" s="20" t="s">
        <v>69</v>
      </c>
      <c r="B42" s="21"/>
      <c r="C42" s="37" t="s">
        <v>47</v>
      </c>
      <c r="D42" s="23" t="s">
        <v>72</v>
      </c>
      <c r="E42" s="24" t="s">
        <v>36</v>
      </c>
      <c r="F42" s="25">
        <v>376.3</v>
      </c>
      <c r="G42" s="40">
        <v>376.3</v>
      </c>
    </row>
    <row r="43" spans="1:7" ht="25.5">
      <c r="A43" s="20" t="s">
        <v>73</v>
      </c>
      <c r="B43" s="21"/>
      <c r="C43" s="37" t="s">
        <v>47</v>
      </c>
      <c r="D43" s="23" t="s">
        <v>72</v>
      </c>
      <c r="E43" s="24" t="s">
        <v>74</v>
      </c>
      <c r="F43" s="25">
        <v>25.1</v>
      </c>
      <c r="G43" s="40">
        <v>25.1</v>
      </c>
    </row>
    <row r="44" spans="1:7" ht="18.75" customHeight="1">
      <c r="A44" s="20" t="s">
        <v>75</v>
      </c>
      <c r="B44" s="21"/>
      <c r="C44" s="37" t="s">
        <v>47</v>
      </c>
      <c r="D44" s="23" t="s">
        <v>72</v>
      </c>
      <c r="E44" s="24" t="s">
        <v>76</v>
      </c>
      <c r="F44" s="25">
        <v>12</v>
      </c>
      <c r="G44" s="40">
        <v>12</v>
      </c>
    </row>
    <row r="45" spans="1:7" ht="25.5">
      <c r="A45" s="30" t="s">
        <v>77</v>
      </c>
      <c r="B45" s="41"/>
      <c r="C45" s="32" t="s">
        <v>47</v>
      </c>
      <c r="D45" s="33" t="s">
        <v>78</v>
      </c>
      <c r="E45" s="34"/>
      <c r="F45" s="35">
        <f>F46</f>
        <v>59.764000000000003</v>
      </c>
      <c r="G45" s="36">
        <f>G46</f>
        <v>59.764000000000003</v>
      </c>
    </row>
    <row r="46" spans="1:7" ht="51">
      <c r="A46" s="20" t="s">
        <v>35</v>
      </c>
      <c r="B46" s="21"/>
      <c r="C46" s="37" t="s">
        <v>47</v>
      </c>
      <c r="D46" s="23" t="s">
        <v>78</v>
      </c>
      <c r="E46" s="24" t="s">
        <v>36</v>
      </c>
      <c r="F46" s="25">
        <f>'[1]2016'!F160</f>
        <v>59.764000000000003</v>
      </c>
      <c r="G46" s="40">
        <f>'[1]2016'!G160</f>
        <v>59.764000000000003</v>
      </c>
    </row>
    <row r="47" spans="1:7" ht="63.75" hidden="1" customHeight="1">
      <c r="A47" s="30" t="s">
        <v>79</v>
      </c>
      <c r="B47" s="31"/>
      <c r="C47" s="32" t="s">
        <v>47</v>
      </c>
      <c r="D47" s="33" t="s">
        <v>80</v>
      </c>
      <c r="E47" s="34"/>
      <c r="F47" s="35">
        <f>F48</f>
        <v>0</v>
      </c>
      <c r="G47" s="36">
        <f>G48</f>
        <v>0</v>
      </c>
    </row>
    <row r="48" spans="1:7" ht="51" hidden="1" customHeight="1">
      <c r="A48" s="20" t="s">
        <v>35</v>
      </c>
      <c r="B48" s="21"/>
      <c r="C48" s="37" t="s">
        <v>47</v>
      </c>
      <c r="D48" s="23" t="s">
        <v>80</v>
      </c>
      <c r="E48" s="24" t="s">
        <v>36</v>
      </c>
      <c r="F48" s="25">
        <f>'[1]2016'!F168</f>
        <v>0</v>
      </c>
      <c r="G48" s="40">
        <f>'[1]2016'!G168</f>
        <v>0</v>
      </c>
    </row>
    <row r="49" spans="1:7" ht="38.25">
      <c r="A49" s="30" t="s">
        <v>81</v>
      </c>
      <c r="B49" s="41"/>
      <c r="C49" s="32" t="s">
        <v>47</v>
      </c>
      <c r="D49" s="48" t="s">
        <v>82</v>
      </c>
      <c r="E49" s="34" t="s">
        <v>32</v>
      </c>
      <c r="F49" s="35">
        <f>F50</f>
        <v>245</v>
      </c>
      <c r="G49" s="36">
        <f>G50</f>
        <v>245</v>
      </c>
    </row>
    <row r="50" spans="1:7" ht="51">
      <c r="A50" s="20" t="s">
        <v>69</v>
      </c>
      <c r="B50" s="21"/>
      <c r="C50" s="37" t="s">
        <v>47</v>
      </c>
      <c r="D50" s="49" t="s">
        <v>82</v>
      </c>
      <c r="E50" s="24" t="s">
        <v>36</v>
      </c>
      <c r="F50" s="25">
        <v>245</v>
      </c>
      <c r="G50" s="40">
        <v>245</v>
      </c>
    </row>
    <row r="51" spans="1:7">
      <c r="A51" s="30" t="s">
        <v>83</v>
      </c>
      <c r="B51" s="41"/>
      <c r="C51" s="32" t="s">
        <v>47</v>
      </c>
      <c r="D51" s="48" t="s">
        <v>84</v>
      </c>
      <c r="E51" s="34" t="s">
        <v>32</v>
      </c>
      <c r="F51" s="35">
        <f>F52</f>
        <v>50</v>
      </c>
      <c r="G51" s="36">
        <f>G52</f>
        <v>50</v>
      </c>
    </row>
    <row r="52" spans="1:7" ht="51">
      <c r="A52" s="20" t="s">
        <v>69</v>
      </c>
      <c r="B52" s="21"/>
      <c r="C52" s="37" t="s">
        <v>47</v>
      </c>
      <c r="D52" s="49" t="s">
        <v>84</v>
      </c>
      <c r="E52" s="24" t="s">
        <v>36</v>
      </c>
      <c r="F52" s="25">
        <v>50</v>
      </c>
      <c r="G52" s="40">
        <v>50</v>
      </c>
    </row>
    <row r="53" spans="1:7" ht="21.75" customHeight="1">
      <c r="A53" s="50" t="s">
        <v>85</v>
      </c>
      <c r="B53" s="51" t="s">
        <v>86</v>
      </c>
      <c r="C53" s="51"/>
      <c r="D53" s="52"/>
      <c r="E53" s="53"/>
      <c r="F53" s="54">
        <f>F54</f>
        <v>223.17</v>
      </c>
      <c r="G53" s="55">
        <f>G54</f>
        <v>223.17</v>
      </c>
    </row>
    <row r="54" spans="1:7" ht="29.25">
      <c r="A54" s="26" t="s">
        <v>87</v>
      </c>
      <c r="B54" s="15"/>
      <c r="C54" s="15" t="s">
        <v>88</v>
      </c>
      <c r="D54" s="16"/>
      <c r="E54" s="17"/>
      <c r="F54" s="18">
        <f>F55</f>
        <v>223.17</v>
      </c>
      <c r="G54" s="19">
        <f>G55</f>
        <v>223.17</v>
      </c>
    </row>
    <row r="55" spans="1:7" ht="51">
      <c r="A55" s="30" t="s">
        <v>89</v>
      </c>
      <c r="B55" s="31"/>
      <c r="C55" s="56" t="s">
        <v>88</v>
      </c>
      <c r="D55" s="33" t="s">
        <v>90</v>
      </c>
      <c r="E55" s="34"/>
      <c r="F55" s="35">
        <f>F56+F57+F58+F59</f>
        <v>223.17</v>
      </c>
      <c r="G55" s="36">
        <f>G56+G57+G58+G59</f>
        <v>223.17</v>
      </c>
    </row>
    <row r="56" spans="1:7" ht="38.25">
      <c r="A56" s="20" t="s">
        <v>91</v>
      </c>
      <c r="B56" s="21"/>
      <c r="C56" s="22" t="s">
        <v>88</v>
      </c>
      <c r="D56" s="23" t="s">
        <v>92</v>
      </c>
      <c r="E56" s="24" t="s">
        <v>25</v>
      </c>
      <c r="F56" s="25">
        <v>158.91999999999999</v>
      </c>
      <c r="G56" s="40">
        <v>158.91999999999999</v>
      </c>
    </row>
    <row r="57" spans="1:7" ht="76.5">
      <c r="A57" s="20" t="s">
        <v>26</v>
      </c>
      <c r="B57" s="21"/>
      <c r="C57" s="22" t="s">
        <v>88</v>
      </c>
      <c r="D57" s="23" t="s">
        <v>92</v>
      </c>
      <c r="E57" s="24" t="s">
        <v>27</v>
      </c>
      <c r="F57" s="25">
        <v>47.71</v>
      </c>
      <c r="G57" s="40">
        <v>47.71</v>
      </c>
    </row>
    <row r="58" spans="1:7" ht="51">
      <c r="A58" s="20" t="s">
        <v>69</v>
      </c>
      <c r="B58" s="21"/>
      <c r="C58" s="22" t="s">
        <v>88</v>
      </c>
      <c r="D58" s="23" t="s">
        <v>92</v>
      </c>
      <c r="E58" s="24" t="s">
        <v>36</v>
      </c>
      <c r="F58" s="25">
        <v>15.59</v>
      </c>
      <c r="G58" s="40">
        <v>15.59</v>
      </c>
    </row>
    <row r="59" spans="1:7" ht="19.5" customHeight="1">
      <c r="A59" s="20" t="s">
        <v>37</v>
      </c>
      <c r="B59" s="21"/>
      <c r="C59" s="22" t="s">
        <v>88</v>
      </c>
      <c r="D59" s="23" t="s">
        <v>92</v>
      </c>
      <c r="E59" s="24" t="s">
        <v>38</v>
      </c>
      <c r="F59" s="25">
        <v>0.95</v>
      </c>
      <c r="G59" s="40">
        <v>0.95</v>
      </c>
    </row>
    <row r="60" spans="1:7" ht="66">
      <c r="A60" s="57" t="s">
        <v>93</v>
      </c>
      <c r="B60" s="51" t="s">
        <v>94</v>
      </c>
      <c r="C60" s="51"/>
      <c r="D60" s="58"/>
      <c r="E60" s="59"/>
      <c r="F60" s="54">
        <f>F61+F66+F73</f>
        <v>160</v>
      </c>
      <c r="G60" s="55">
        <f>G61+G66+G73</f>
        <v>602</v>
      </c>
    </row>
    <row r="61" spans="1:7" ht="51">
      <c r="A61" s="60" t="s">
        <v>95</v>
      </c>
      <c r="B61" s="15"/>
      <c r="C61" s="15" t="s">
        <v>96</v>
      </c>
      <c r="D61" s="61"/>
      <c r="E61" s="62"/>
      <c r="F61" s="18">
        <f>F62+F64</f>
        <v>100</v>
      </c>
      <c r="G61" s="19">
        <f>G62+G64</f>
        <v>100</v>
      </c>
    </row>
    <row r="62" spans="1:7" ht="25.5">
      <c r="A62" s="30" t="s">
        <v>97</v>
      </c>
      <c r="B62" s="63"/>
      <c r="C62" s="56" t="s">
        <v>96</v>
      </c>
      <c r="D62" s="33" t="s">
        <v>98</v>
      </c>
      <c r="E62" s="34" t="s">
        <v>32</v>
      </c>
      <c r="F62" s="35">
        <f>F63</f>
        <v>50</v>
      </c>
      <c r="G62" s="36">
        <f>G63</f>
        <v>50</v>
      </c>
    </row>
    <row r="63" spans="1:7" ht="51">
      <c r="A63" s="20" t="s">
        <v>35</v>
      </c>
      <c r="B63" s="21"/>
      <c r="C63" s="22" t="s">
        <v>96</v>
      </c>
      <c r="D63" s="23" t="s">
        <v>98</v>
      </c>
      <c r="E63" s="24" t="s">
        <v>36</v>
      </c>
      <c r="F63" s="25">
        <v>50</v>
      </c>
      <c r="G63" s="40">
        <v>50</v>
      </c>
    </row>
    <row r="64" spans="1:7" ht="63.75">
      <c r="A64" s="30" t="s">
        <v>99</v>
      </c>
      <c r="B64" s="31"/>
      <c r="C64" s="56" t="s">
        <v>96</v>
      </c>
      <c r="D64" s="33" t="s">
        <v>100</v>
      </c>
      <c r="E64" s="34" t="s">
        <v>32</v>
      </c>
      <c r="F64" s="35">
        <f>F65</f>
        <v>50</v>
      </c>
      <c r="G64" s="36">
        <f>G65</f>
        <v>50</v>
      </c>
    </row>
    <row r="65" spans="1:8" ht="51">
      <c r="A65" s="20" t="s">
        <v>35</v>
      </c>
      <c r="B65" s="21"/>
      <c r="C65" s="22" t="s">
        <v>96</v>
      </c>
      <c r="D65" s="23" t="s">
        <v>100</v>
      </c>
      <c r="E65" s="24" t="s">
        <v>36</v>
      </c>
      <c r="F65" s="25">
        <v>50</v>
      </c>
      <c r="G65" s="40">
        <v>50</v>
      </c>
    </row>
    <row r="66" spans="1:8" ht="25.5">
      <c r="A66" s="64" t="s">
        <v>101</v>
      </c>
      <c r="B66" s="44"/>
      <c r="C66" s="15" t="s">
        <v>102</v>
      </c>
      <c r="D66" s="16"/>
      <c r="E66" s="17"/>
      <c r="F66" s="18">
        <f>F67+F69</f>
        <v>50</v>
      </c>
      <c r="G66" s="19">
        <f>G67+G69</f>
        <v>492</v>
      </c>
    </row>
    <row r="67" spans="1:8" ht="38.25">
      <c r="A67" s="65" t="s">
        <v>103</v>
      </c>
      <c r="B67" s="31"/>
      <c r="C67" s="32" t="s">
        <v>102</v>
      </c>
      <c r="D67" s="33" t="s">
        <v>104</v>
      </c>
      <c r="E67" s="34" t="s">
        <v>32</v>
      </c>
      <c r="F67" s="35">
        <f>F68</f>
        <v>50</v>
      </c>
      <c r="G67" s="36">
        <f>G68</f>
        <v>280</v>
      </c>
    </row>
    <row r="68" spans="1:8" ht="51">
      <c r="A68" s="47" t="s">
        <v>35</v>
      </c>
      <c r="B68" s="21"/>
      <c r="C68" s="37" t="s">
        <v>102</v>
      </c>
      <c r="D68" s="23" t="s">
        <v>104</v>
      </c>
      <c r="E68" s="24" t="s">
        <v>36</v>
      </c>
      <c r="F68" s="25">
        <v>50</v>
      </c>
      <c r="G68" s="40">
        <f>F68+H68</f>
        <v>280</v>
      </c>
      <c r="H68" s="157">
        <v>230</v>
      </c>
    </row>
    <row r="69" spans="1:8" ht="102.75" customHeight="1">
      <c r="A69" s="30" t="s">
        <v>105</v>
      </c>
      <c r="B69" s="31"/>
      <c r="C69" s="32" t="s">
        <v>102</v>
      </c>
      <c r="D69" s="33" t="s">
        <v>106</v>
      </c>
      <c r="E69" s="34" t="s">
        <v>32</v>
      </c>
      <c r="F69" s="35">
        <f>F70</f>
        <v>0</v>
      </c>
      <c r="G69" s="36">
        <f>G70</f>
        <v>212</v>
      </c>
    </row>
    <row r="70" spans="1:8" ht="51">
      <c r="A70" s="20" t="s">
        <v>35</v>
      </c>
      <c r="B70" s="21"/>
      <c r="C70" s="37" t="s">
        <v>102</v>
      </c>
      <c r="D70" s="23" t="s">
        <v>106</v>
      </c>
      <c r="E70" s="24" t="s">
        <v>36</v>
      </c>
      <c r="F70" s="25">
        <v>0</v>
      </c>
      <c r="G70" s="40">
        <f>F70+H70</f>
        <v>212</v>
      </c>
      <c r="H70" s="157">
        <v>212</v>
      </c>
    </row>
    <row r="71" spans="1:8" ht="113.25" hidden="1" customHeight="1" outlineLevel="1">
      <c r="A71" s="30" t="s">
        <v>107</v>
      </c>
      <c r="B71" s="21"/>
      <c r="C71" s="32" t="s">
        <v>102</v>
      </c>
      <c r="D71" s="33" t="s">
        <v>108</v>
      </c>
      <c r="E71" s="24"/>
      <c r="F71" s="35">
        <f>F72</f>
        <v>0</v>
      </c>
      <c r="G71" s="36">
        <f>G72</f>
        <v>0</v>
      </c>
    </row>
    <row r="72" spans="1:8" ht="51" hidden="1" customHeight="1" outlineLevel="1">
      <c r="A72" s="20" t="s">
        <v>35</v>
      </c>
      <c r="B72" s="21"/>
      <c r="C72" s="37" t="s">
        <v>102</v>
      </c>
      <c r="D72" s="23" t="s">
        <v>108</v>
      </c>
      <c r="E72" s="24" t="s">
        <v>36</v>
      </c>
      <c r="F72" s="25">
        <v>0</v>
      </c>
      <c r="G72" s="40"/>
      <c r="H72" s="157">
        <v>173</v>
      </c>
    </row>
    <row r="73" spans="1:8" ht="38.25" collapsed="1">
      <c r="A73" s="66" t="s">
        <v>109</v>
      </c>
      <c r="B73" s="44"/>
      <c r="C73" s="16" t="s">
        <v>110</v>
      </c>
      <c r="D73" s="42"/>
      <c r="E73" s="43"/>
      <c r="F73" s="18">
        <f>F74</f>
        <v>10</v>
      </c>
      <c r="G73" s="19">
        <f>G74</f>
        <v>10</v>
      </c>
    </row>
    <row r="74" spans="1:8" ht="25.5">
      <c r="A74" s="65" t="s">
        <v>111</v>
      </c>
      <c r="B74" s="31"/>
      <c r="C74" s="32" t="s">
        <v>110</v>
      </c>
      <c r="D74" s="33" t="s">
        <v>112</v>
      </c>
      <c r="E74" s="34" t="s">
        <v>32</v>
      </c>
      <c r="F74" s="35">
        <f>F75</f>
        <v>10</v>
      </c>
      <c r="G74" s="36">
        <f>G75</f>
        <v>10</v>
      </c>
    </row>
    <row r="75" spans="1:8" ht="51">
      <c r="A75" s="67" t="s">
        <v>35</v>
      </c>
      <c r="B75" s="21"/>
      <c r="C75" s="68" t="s">
        <v>110</v>
      </c>
      <c r="D75" s="69" t="s">
        <v>112</v>
      </c>
      <c r="E75" s="70" t="s">
        <v>36</v>
      </c>
      <c r="F75" s="25">
        <v>10</v>
      </c>
      <c r="G75" s="40">
        <v>10</v>
      </c>
    </row>
    <row r="76" spans="1:8" ht="16.5" customHeight="1">
      <c r="A76" s="57" t="s">
        <v>113</v>
      </c>
      <c r="B76" s="51" t="s">
        <v>114</v>
      </c>
      <c r="C76" s="51"/>
      <c r="D76" s="71"/>
      <c r="E76" s="72"/>
      <c r="F76" s="54">
        <f>F77+F80+F83+F100+F103</f>
        <v>7689.2653599999994</v>
      </c>
      <c r="G76" s="55">
        <f>G77+G80+G83+G100+G103</f>
        <v>8040.8258100000003</v>
      </c>
    </row>
    <row r="77" spans="1:8">
      <c r="A77" s="73" t="s">
        <v>115</v>
      </c>
      <c r="B77" s="74"/>
      <c r="C77" s="74" t="s">
        <v>116</v>
      </c>
      <c r="D77" s="27"/>
      <c r="E77" s="75"/>
      <c r="F77" s="76">
        <f>F78</f>
        <v>10</v>
      </c>
      <c r="G77" s="77">
        <f>G78</f>
        <v>10</v>
      </c>
    </row>
    <row r="78" spans="1:8" ht="25.5">
      <c r="A78" s="30" t="s">
        <v>117</v>
      </c>
      <c r="B78" s="31"/>
      <c r="C78" s="32" t="s">
        <v>116</v>
      </c>
      <c r="D78" s="78" t="s">
        <v>118</v>
      </c>
      <c r="E78" s="34" t="s">
        <v>32</v>
      </c>
      <c r="F78" s="35">
        <f>F79</f>
        <v>10</v>
      </c>
      <c r="G78" s="36">
        <f>G79</f>
        <v>10</v>
      </c>
    </row>
    <row r="79" spans="1:8" ht="51">
      <c r="A79" s="79" t="s">
        <v>69</v>
      </c>
      <c r="B79" s="80"/>
      <c r="C79" s="68" t="s">
        <v>116</v>
      </c>
      <c r="D79" s="81" t="s">
        <v>118</v>
      </c>
      <c r="E79" s="82" t="s">
        <v>36</v>
      </c>
      <c r="F79" s="83">
        <v>10</v>
      </c>
      <c r="G79" s="84">
        <v>10</v>
      </c>
    </row>
    <row r="80" spans="1:8" ht="29.25">
      <c r="A80" s="26" t="s">
        <v>119</v>
      </c>
      <c r="B80" s="15"/>
      <c r="C80" s="15" t="s">
        <v>120</v>
      </c>
      <c r="D80" s="85"/>
      <c r="E80" s="43"/>
      <c r="F80" s="18">
        <f>F81</f>
        <v>10</v>
      </c>
      <c r="G80" s="19">
        <f>G81</f>
        <v>10</v>
      </c>
    </row>
    <row r="81" spans="1:9" ht="51">
      <c r="A81" s="30" t="s">
        <v>121</v>
      </c>
      <c r="B81" s="41"/>
      <c r="C81" s="86" t="s">
        <v>120</v>
      </c>
      <c r="D81" s="48" t="s">
        <v>122</v>
      </c>
      <c r="E81" s="34" t="s">
        <v>32</v>
      </c>
      <c r="F81" s="35">
        <f>F82</f>
        <v>10</v>
      </c>
      <c r="G81" s="36">
        <f>G82</f>
        <v>10</v>
      </c>
      <c r="I81" s="159"/>
    </row>
    <row r="82" spans="1:9" ht="51">
      <c r="A82" s="20" t="s">
        <v>69</v>
      </c>
      <c r="B82" s="21"/>
      <c r="C82" s="87" t="s">
        <v>120</v>
      </c>
      <c r="D82" s="49" t="s">
        <v>122</v>
      </c>
      <c r="E82" s="24" t="s">
        <v>36</v>
      </c>
      <c r="F82" s="25">
        <v>10</v>
      </c>
      <c r="G82" s="40">
        <v>10</v>
      </c>
    </row>
    <row r="83" spans="1:9" ht="30">
      <c r="A83" s="88" t="s">
        <v>123</v>
      </c>
      <c r="B83" s="74"/>
      <c r="C83" s="74" t="s">
        <v>124</v>
      </c>
      <c r="D83" s="61"/>
      <c r="E83" s="62"/>
      <c r="F83" s="89">
        <f>F84+F86+F88+F90+F92+F94+F96+F98</f>
        <v>6759.2653599999994</v>
      </c>
      <c r="G83" s="90">
        <f>G84+G86+G88+G90+G92+G94+G96+G98</f>
        <v>7110.8258100000003</v>
      </c>
    </row>
    <row r="84" spans="1:9" ht="63.75">
      <c r="A84" s="30" t="s">
        <v>125</v>
      </c>
      <c r="B84" s="41"/>
      <c r="C84" s="32" t="s">
        <v>124</v>
      </c>
      <c r="D84" s="33" t="s">
        <v>126</v>
      </c>
      <c r="E84" s="34"/>
      <c r="F84" s="91">
        <f>F85</f>
        <v>1000</v>
      </c>
      <c r="G84" s="92">
        <f>G85</f>
        <v>1000</v>
      </c>
    </row>
    <row r="85" spans="1:9" ht="51">
      <c r="A85" s="20" t="s">
        <v>35</v>
      </c>
      <c r="B85" s="21"/>
      <c r="C85" s="37" t="s">
        <v>124</v>
      </c>
      <c r="D85" s="23" t="s">
        <v>126</v>
      </c>
      <c r="E85" s="24" t="s">
        <v>36</v>
      </c>
      <c r="F85" s="93">
        <v>1000</v>
      </c>
      <c r="G85" s="94">
        <v>1000</v>
      </c>
    </row>
    <row r="86" spans="1:9" ht="38.25">
      <c r="A86" s="30" t="s">
        <v>127</v>
      </c>
      <c r="B86" s="41"/>
      <c r="C86" s="32" t="s">
        <v>124</v>
      </c>
      <c r="D86" s="33" t="s">
        <v>128</v>
      </c>
      <c r="E86" s="34"/>
      <c r="F86" s="91">
        <f>F87</f>
        <v>100</v>
      </c>
      <c r="G86" s="92">
        <f>G87</f>
        <v>100</v>
      </c>
    </row>
    <row r="87" spans="1:9" ht="51">
      <c r="A87" s="20" t="s">
        <v>35</v>
      </c>
      <c r="B87" s="21"/>
      <c r="C87" s="37" t="s">
        <v>124</v>
      </c>
      <c r="D87" s="23" t="s">
        <v>128</v>
      </c>
      <c r="E87" s="24" t="s">
        <v>36</v>
      </c>
      <c r="F87" s="93">
        <v>100</v>
      </c>
      <c r="G87" s="94">
        <v>100</v>
      </c>
    </row>
    <row r="88" spans="1:9" ht="38.25">
      <c r="A88" s="30" t="s">
        <v>129</v>
      </c>
      <c r="B88" s="41"/>
      <c r="C88" s="32" t="s">
        <v>124</v>
      </c>
      <c r="D88" s="95" t="s">
        <v>130</v>
      </c>
      <c r="E88" s="34"/>
      <c r="F88" s="91">
        <f>F89</f>
        <v>632.29999999999995</v>
      </c>
      <c r="G88" s="92">
        <f>G89</f>
        <v>632.29999999999995</v>
      </c>
    </row>
    <row r="89" spans="1:9" ht="51">
      <c r="A89" s="96" t="s">
        <v>131</v>
      </c>
      <c r="B89" s="21"/>
      <c r="C89" s="37" t="s">
        <v>124</v>
      </c>
      <c r="D89" s="97" t="s">
        <v>130</v>
      </c>
      <c r="E89" s="98" t="s">
        <v>36</v>
      </c>
      <c r="F89" s="93">
        <v>632.29999999999995</v>
      </c>
      <c r="G89" s="94">
        <v>632.29999999999995</v>
      </c>
    </row>
    <row r="90" spans="1:9" ht="38.25">
      <c r="A90" s="30" t="s">
        <v>129</v>
      </c>
      <c r="B90" s="41"/>
      <c r="C90" s="32" t="s">
        <v>124</v>
      </c>
      <c r="D90" s="33" t="s">
        <v>132</v>
      </c>
      <c r="E90" s="34"/>
      <c r="F90" s="91">
        <f>F91</f>
        <v>452.03899999999999</v>
      </c>
      <c r="G90" s="92">
        <f>G91</f>
        <v>452.03899999999999</v>
      </c>
    </row>
    <row r="91" spans="1:9" ht="51">
      <c r="A91" s="96" t="s">
        <v>35</v>
      </c>
      <c r="B91" s="21"/>
      <c r="C91" s="37" t="s">
        <v>124</v>
      </c>
      <c r="D91" s="97" t="s">
        <v>132</v>
      </c>
      <c r="E91" s="98" t="s">
        <v>36</v>
      </c>
      <c r="F91" s="93">
        <v>452.03899999999999</v>
      </c>
      <c r="G91" s="94">
        <v>452.03899999999999</v>
      </c>
    </row>
    <row r="92" spans="1:9" ht="38.25">
      <c r="A92" s="30" t="s">
        <v>129</v>
      </c>
      <c r="B92" s="41"/>
      <c r="C92" s="32" t="s">
        <v>124</v>
      </c>
      <c r="D92" s="33" t="s">
        <v>133</v>
      </c>
      <c r="E92" s="34"/>
      <c r="F92" s="91">
        <f>F93</f>
        <v>1000</v>
      </c>
      <c r="G92" s="92">
        <f>G93</f>
        <v>1649.26181</v>
      </c>
    </row>
    <row r="93" spans="1:9" ht="51">
      <c r="A93" s="20" t="s">
        <v>35</v>
      </c>
      <c r="B93" s="21"/>
      <c r="C93" s="37" t="s">
        <v>124</v>
      </c>
      <c r="D93" s="23" t="s">
        <v>133</v>
      </c>
      <c r="E93" s="24" t="s">
        <v>36</v>
      </c>
      <c r="F93" s="93">
        <v>1000</v>
      </c>
      <c r="G93" s="94">
        <f>F93+H93</f>
        <v>1649.26181</v>
      </c>
      <c r="H93" s="160">
        <f>729.26181-80</f>
        <v>649.26180999999997</v>
      </c>
    </row>
    <row r="94" spans="1:9" ht="87.75" customHeight="1">
      <c r="A94" s="30" t="s">
        <v>134</v>
      </c>
      <c r="B94" s="41"/>
      <c r="C94" s="32" t="s">
        <v>124</v>
      </c>
      <c r="D94" s="33" t="s">
        <v>135</v>
      </c>
      <c r="E94" s="99"/>
      <c r="F94" s="35">
        <f>F95</f>
        <v>3574.9263599999999</v>
      </c>
      <c r="G94" s="36">
        <f>G95</f>
        <v>0</v>
      </c>
    </row>
    <row r="95" spans="1:9" ht="51">
      <c r="A95" s="79" t="s">
        <v>69</v>
      </c>
      <c r="B95" s="21"/>
      <c r="C95" s="37" t="s">
        <v>124</v>
      </c>
      <c r="D95" s="23" t="s">
        <v>135</v>
      </c>
      <c r="E95" s="24" t="s">
        <v>36</v>
      </c>
      <c r="F95" s="25">
        <v>3574.9263599999999</v>
      </c>
      <c r="G95" s="40">
        <f>F95+H95</f>
        <v>0</v>
      </c>
      <c r="H95" s="157">
        <v>-3574.9263599999999</v>
      </c>
    </row>
    <row r="96" spans="1:9" ht="94.5" customHeight="1">
      <c r="A96" s="100" t="s">
        <v>136</v>
      </c>
      <c r="B96" s="101"/>
      <c r="C96" s="32" t="s">
        <v>124</v>
      </c>
      <c r="D96" s="33" t="s">
        <v>137</v>
      </c>
      <c r="E96" s="102"/>
      <c r="F96" s="103">
        <f>F97</f>
        <v>0</v>
      </c>
      <c r="G96" s="104">
        <f>G97</f>
        <v>1141.5999999999999</v>
      </c>
    </row>
    <row r="97" spans="1:8" ht="51">
      <c r="A97" s="79" t="s">
        <v>69</v>
      </c>
      <c r="B97" s="101"/>
      <c r="C97" s="37" t="s">
        <v>124</v>
      </c>
      <c r="D97" s="23" t="s">
        <v>137</v>
      </c>
      <c r="E97" s="24" t="s">
        <v>36</v>
      </c>
      <c r="F97" s="25">
        <v>0</v>
      </c>
      <c r="G97" s="40">
        <f>F97+H97</f>
        <v>1141.5999999999999</v>
      </c>
      <c r="H97" s="159">
        <v>1141.5999999999999</v>
      </c>
    </row>
    <row r="98" spans="1:8" ht="92.25" customHeight="1">
      <c r="A98" s="100" t="s">
        <v>138</v>
      </c>
      <c r="B98" s="101"/>
      <c r="C98" s="32" t="s">
        <v>124</v>
      </c>
      <c r="D98" s="33" t="s">
        <v>139</v>
      </c>
      <c r="E98" s="102"/>
      <c r="F98" s="103">
        <f>F99</f>
        <v>0</v>
      </c>
      <c r="G98" s="104">
        <f>G99</f>
        <v>2135.625</v>
      </c>
      <c r="H98" s="159"/>
    </row>
    <row r="99" spans="1:8" ht="51">
      <c r="A99" s="79" t="s">
        <v>69</v>
      </c>
      <c r="B99" s="101"/>
      <c r="C99" s="37" t="s">
        <v>124</v>
      </c>
      <c r="D99" s="23" t="s">
        <v>139</v>
      </c>
      <c r="E99" s="24" t="s">
        <v>36</v>
      </c>
      <c r="F99" s="25">
        <v>0</v>
      </c>
      <c r="G99" s="40">
        <f>F99+H99</f>
        <v>2135.625</v>
      </c>
      <c r="H99" s="159">
        <v>2135.625</v>
      </c>
    </row>
    <row r="100" spans="1:8" ht="21.75" customHeight="1">
      <c r="A100" s="88" t="s">
        <v>140</v>
      </c>
      <c r="B100" s="74"/>
      <c r="C100" s="15" t="s">
        <v>141</v>
      </c>
      <c r="D100" s="61"/>
      <c r="E100" s="62"/>
      <c r="F100" s="18">
        <f>F101</f>
        <v>300</v>
      </c>
      <c r="G100" s="19">
        <f>G101</f>
        <v>300</v>
      </c>
    </row>
    <row r="101" spans="1:8" ht="38.25">
      <c r="A101" s="105" t="s">
        <v>142</v>
      </c>
      <c r="B101" s="21"/>
      <c r="C101" s="106" t="s">
        <v>141</v>
      </c>
      <c r="D101" s="107" t="s">
        <v>143</v>
      </c>
      <c r="E101" s="108"/>
      <c r="F101" s="109">
        <f>F102</f>
        <v>300</v>
      </c>
      <c r="G101" s="110">
        <f>G102</f>
        <v>300</v>
      </c>
    </row>
    <row r="102" spans="1:8" ht="38.25">
      <c r="A102" s="20" t="s">
        <v>144</v>
      </c>
      <c r="B102" s="21"/>
      <c r="C102" s="37" t="s">
        <v>141</v>
      </c>
      <c r="D102" s="23" t="s">
        <v>145</v>
      </c>
      <c r="E102" s="24" t="s">
        <v>38</v>
      </c>
      <c r="F102" s="25">
        <v>300</v>
      </c>
      <c r="G102" s="40">
        <v>300</v>
      </c>
    </row>
    <row r="103" spans="1:8" ht="32.25" customHeight="1">
      <c r="A103" s="14" t="s">
        <v>146</v>
      </c>
      <c r="B103" s="27"/>
      <c r="C103" s="16" t="s">
        <v>147</v>
      </c>
      <c r="D103" s="61"/>
      <c r="E103" s="62"/>
      <c r="F103" s="18">
        <f>F104+F106</f>
        <v>610</v>
      </c>
      <c r="G103" s="19">
        <f>G104+G106</f>
        <v>610</v>
      </c>
    </row>
    <row r="104" spans="1:8" ht="42.75" customHeight="1">
      <c r="A104" s="30" t="s">
        <v>148</v>
      </c>
      <c r="B104" s="41"/>
      <c r="C104" s="32" t="s">
        <v>147</v>
      </c>
      <c r="D104" s="33" t="s">
        <v>149</v>
      </c>
      <c r="E104" s="34"/>
      <c r="F104" s="103">
        <f>F105</f>
        <v>50</v>
      </c>
      <c r="G104" s="104">
        <f>G105</f>
        <v>50</v>
      </c>
    </row>
    <row r="105" spans="1:8" ht="57" customHeight="1">
      <c r="A105" s="111" t="s">
        <v>69</v>
      </c>
      <c r="B105" s="21"/>
      <c r="C105" s="37" t="s">
        <v>147</v>
      </c>
      <c r="D105" s="69" t="s">
        <v>149</v>
      </c>
      <c r="E105" s="70" t="s">
        <v>36</v>
      </c>
      <c r="F105" s="25">
        <v>50</v>
      </c>
      <c r="G105" s="40">
        <v>50</v>
      </c>
    </row>
    <row r="106" spans="1:8" ht="46.5" customHeight="1">
      <c r="A106" s="30" t="s">
        <v>150</v>
      </c>
      <c r="B106" s="41"/>
      <c r="C106" s="32" t="s">
        <v>147</v>
      </c>
      <c r="D106" s="33" t="s">
        <v>151</v>
      </c>
      <c r="E106" s="34"/>
      <c r="F106" s="103">
        <f>F107</f>
        <v>560</v>
      </c>
      <c r="G106" s="104">
        <f>G107</f>
        <v>560</v>
      </c>
    </row>
    <row r="107" spans="1:8" ht="51">
      <c r="A107" s="20" t="s">
        <v>69</v>
      </c>
      <c r="B107" s="21"/>
      <c r="C107" s="37" t="s">
        <v>147</v>
      </c>
      <c r="D107" s="69" t="s">
        <v>151</v>
      </c>
      <c r="E107" s="24" t="s">
        <v>36</v>
      </c>
      <c r="F107" s="25">
        <v>560</v>
      </c>
      <c r="G107" s="40">
        <v>560</v>
      </c>
    </row>
    <row r="108" spans="1:8" ht="33">
      <c r="A108" s="57" t="s">
        <v>152</v>
      </c>
      <c r="B108" s="51" t="s">
        <v>153</v>
      </c>
      <c r="C108" s="51"/>
      <c r="D108" s="52"/>
      <c r="E108" s="53"/>
      <c r="F108" s="54">
        <f>F109+F114+F117</f>
        <v>7166.32935</v>
      </c>
      <c r="G108" s="55">
        <f>G109+G114+G117</f>
        <v>7769.4581299999991</v>
      </c>
    </row>
    <row r="109" spans="1:8">
      <c r="A109" s="88" t="s">
        <v>154</v>
      </c>
      <c r="B109" s="74"/>
      <c r="C109" s="74" t="s">
        <v>155</v>
      </c>
      <c r="D109" s="61"/>
      <c r="E109" s="62"/>
      <c r="F109" s="76">
        <f>F110+F112</f>
        <v>1150</v>
      </c>
      <c r="G109" s="77">
        <f>G110+G112</f>
        <v>1150</v>
      </c>
    </row>
    <row r="110" spans="1:8" ht="51">
      <c r="A110" s="30" t="s">
        <v>156</v>
      </c>
      <c r="B110" s="41"/>
      <c r="C110" s="32" t="s">
        <v>155</v>
      </c>
      <c r="D110" s="33" t="s">
        <v>157</v>
      </c>
      <c r="E110" s="34"/>
      <c r="F110" s="35">
        <f>F111</f>
        <v>930</v>
      </c>
      <c r="G110" s="36">
        <f>G111</f>
        <v>930</v>
      </c>
    </row>
    <row r="111" spans="1:8" ht="51">
      <c r="A111" s="20" t="s">
        <v>158</v>
      </c>
      <c r="B111" s="21"/>
      <c r="C111" s="37" t="s">
        <v>155</v>
      </c>
      <c r="D111" s="23" t="s">
        <v>157</v>
      </c>
      <c r="E111" s="24" t="s">
        <v>36</v>
      </c>
      <c r="F111" s="25">
        <v>930</v>
      </c>
      <c r="G111" s="40">
        <v>930</v>
      </c>
    </row>
    <row r="112" spans="1:8" ht="31.5" customHeight="1">
      <c r="A112" s="30" t="s">
        <v>159</v>
      </c>
      <c r="B112" s="41"/>
      <c r="C112" s="32" t="s">
        <v>155</v>
      </c>
      <c r="D112" s="33" t="s">
        <v>160</v>
      </c>
      <c r="E112" s="34"/>
      <c r="F112" s="35">
        <f>F113</f>
        <v>220</v>
      </c>
      <c r="G112" s="36">
        <f>G113</f>
        <v>220</v>
      </c>
    </row>
    <row r="113" spans="1:8" ht="51">
      <c r="A113" s="20" t="s">
        <v>35</v>
      </c>
      <c r="B113" s="21"/>
      <c r="C113" s="37" t="s">
        <v>155</v>
      </c>
      <c r="D113" s="23" t="s">
        <v>160</v>
      </c>
      <c r="E113" s="24" t="s">
        <v>36</v>
      </c>
      <c r="F113" s="25">
        <v>220</v>
      </c>
      <c r="G113" s="40">
        <v>220</v>
      </c>
    </row>
    <row r="114" spans="1:8">
      <c r="A114" s="60" t="s">
        <v>161</v>
      </c>
      <c r="B114" s="27"/>
      <c r="C114" s="112" t="s">
        <v>162</v>
      </c>
      <c r="D114" s="61"/>
      <c r="E114" s="62"/>
      <c r="F114" s="76">
        <f>F115</f>
        <v>220</v>
      </c>
      <c r="G114" s="77">
        <f>G115</f>
        <v>230</v>
      </c>
    </row>
    <row r="115" spans="1:8" ht="25.5">
      <c r="A115" s="30" t="s">
        <v>163</v>
      </c>
      <c r="B115" s="41"/>
      <c r="C115" s="32" t="s">
        <v>162</v>
      </c>
      <c r="D115" s="33" t="s">
        <v>164</v>
      </c>
      <c r="E115" s="34"/>
      <c r="F115" s="35">
        <f>F116</f>
        <v>220</v>
      </c>
      <c r="G115" s="36">
        <f>G116</f>
        <v>230</v>
      </c>
    </row>
    <row r="116" spans="1:8" ht="51">
      <c r="A116" s="20" t="s">
        <v>35</v>
      </c>
      <c r="B116" s="21"/>
      <c r="C116" s="37" t="s">
        <v>162</v>
      </c>
      <c r="D116" s="23" t="s">
        <v>164</v>
      </c>
      <c r="E116" s="24" t="s">
        <v>36</v>
      </c>
      <c r="F116" s="25">
        <v>220</v>
      </c>
      <c r="G116" s="147">
        <f>F116+H116</f>
        <v>230</v>
      </c>
      <c r="H116" s="161">
        <v>10</v>
      </c>
    </row>
    <row r="117" spans="1:8">
      <c r="A117" s="14" t="s">
        <v>165</v>
      </c>
      <c r="B117" s="27"/>
      <c r="C117" s="112" t="s">
        <v>166</v>
      </c>
      <c r="D117" s="61"/>
      <c r="E117" s="62"/>
      <c r="F117" s="77">
        <f>F118+F120+F122+F124+F126+F130+F134+F138+F142+F144+F132</f>
        <v>5796.32935</v>
      </c>
      <c r="G117" s="77">
        <f>G118+G120+G122+G124+G126+G130+G134+G138+G142+G144+G132</f>
        <v>6389.4581299999991</v>
      </c>
    </row>
    <row r="118" spans="1:8" ht="25.5">
      <c r="A118" s="30" t="s">
        <v>167</v>
      </c>
      <c r="B118" s="41"/>
      <c r="C118" s="32" t="s">
        <v>166</v>
      </c>
      <c r="D118" s="33" t="s">
        <v>168</v>
      </c>
      <c r="E118" s="34"/>
      <c r="F118" s="35">
        <f>F119</f>
        <v>1076.7</v>
      </c>
      <c r="G118" s="36">
        <f>G119</f>
        <v>1259.91077</v>
      </c>
    </row>
    <row r="119" spans="1:8" ht="51">
      <c r="A119" s="20" t="s">
        <v>35</v>
      </c>
      <c r="B119" s="21"/>
      <c r="C119" s="37" t="s">
        <v>166</v>
      </c>
      <c r="D119" s="23" t="s">
        <v>168</v>
      </c>
      <c r="E119" s="24" t="s">
        <v>36</v>
      </c>
      <c r="F119" s="25">
        <v>1076.7</v>
      </c>
      <c r="G119" s="40">
        <f>1076.7+H119</f>
        <v>1259.91077</v>
      </c>
      <c r="H119" s="161">
        <v>183.21077</v>
      </c>
    </row>
    <row r="120" spans="1:8" ht="25.5">
      <c r="A120" s="30" t="s">
        <v>169</v>
      </c>
      <c r="B120" s="41"/>
      <c r="C120" s="32" t="s">
        <v>166</v>
      </c>
      <c r="D120" s="33" t="s">
        <v>170</v>
      </c>
      <c r="E120" s="102"/>
      <c r="F120" s="35">
        <f>F121</f>
        <v>100</v>
      </c>
      <c r="G120" s="36">
        <f>G121</f>
        <v>100</v>
      </c>
    </row>
    <row r="121" spans="1:8" ht="51">
      <c r="A121" s="20" t="s">
        <v>35</v>
      </c>
      <c r="B121" s="21"/>
      <c r="C121" s="37" t="s">
        <v>166</v>
      </c>
      <c r="D121" s="23" t="s">
        <v>170</v>
      </c>
      <c r="E121" s="24" t="s">
        <v>36</v>
      </c>
      <c r="F121" s="25">
        <v>100</v>
      </c>
      <c r="G121" s="40">
        <v>100</v>
      </c>
    </row>
    <row r="122" spans="1:8" ht="25.5">
      <c r="A122" s="30" t="s">
        <v>171</v>
      </c>
      <c r="B122" s="41"/>
      <c r="C122" s="32" t="s">
        <v>166</v>
      </c>
      <c r="D122" s="33" t="s">
        <v>172</v>
      </c>
      <c r="E122" s="34"/>
      <c r="F122" s="35">
        <f>F123</f>
        <v>50</v>
      </c>
      <c r="G122" s="36">
        <f>G123</f>
        <v>50</v>
      </c>
    </row>
    <row r="123" spans="1:8" ht="51">
      <c r="A123" s="20" t="s">
        <v>69</v>
      </c>
      <c r="B123" s="21"/>
      <c r="C123" s="37" t="s">
        <v>166</v>
      </c>
      <c r="D123" s="23" t="s">
        <v>172</v>
      </c>
      <c r="E123" s="24" t="s">
        <v>36</v>
      </c>
      <c r="F123" s="25">
        <v>50</v>
      </c>
      <c r="G123" s="40">
        <v>50</v>
      </c>
    </row>
    <row r="124" spans="1:8" ht="38.25">
      <c r="A124" s="30" t="s">
        <v>173</v>
      </c>
      <c r="B124" s="41"/>
      <c r="C124" s="32" t="s">
        <v>166</v>
      </c>
      <c r="D124" s="33" t="s">
        <v>174</v>
      </c>
      <c r="E124" s="102"/>
      <c r="F124" s="35">
        <f>F125</f>
        <v>3769.6293499999997</v>
      </c>
      <c r="G124" s="36">
        <f>G125</f>
        <v>3981.6373599999997</v>
      </c>
    </row>
    <row r="125" spans="1:8" ht="51">
      <c r="A125" s="20" t="s">
        <v>35</v>
      </c>
      <c r="B125" s="21"/>
      <c r="C125" s="37" t="s">
        <v>166</v>
      </c>
      <c r="D125" s="23" t="s">
        <v>174</v>
      </c>
      <c r="E125" s="24" t="s">
        <v>36</v>
      </c>
      <c r="F125" s="25">
        <v>3769.6293499999997</v>
      </c>
      <c r="G125" s="40">
        <f>F125+H125</f>
        <v>3981.6373599999997</v>
      </c>
      <c r="H125" s="157">
        <f>132.00801+80</f>
        <v>212.00801000000001</v>
      </c>
    </row>
    <row r="126" spans="1:8" ht="57" hidden="1" customHeight="1" outlineLevel="1">
      <c r="A126" s="113" t="s">
        <v>175</v>
      </c>
      <c r="B126" s="41"/>
      <c r="C126" s="32" t="s">
        <v>166</v>
      </c>
      <c r="D126" s="33" t="s">
        <v>176</v>
      </c>
      <c r="E126" s="102"/>
      <c r="F126" s="35">
        <f>F127</f>
        <v>0</v>
      </c>
      <c r="G126" s="36">
        <f>G127</f>
        <v>0</v>
      </c>
    </row>
    <row r="127" spans="1:8" ht="51" hidden="1" customHeight="1" outlineLevel="1">
      <c r="A127" s="114" t="s">
        <v>35</v>
      </c>
      <c r="B127" s="21"/>
      <c r="C127" s="37" t="s">
        <v>166</v>
      </c>
      <c r="D127" s="23" t="s">
        <v>176</v>
      </c>
      <c r="E127" s="24" t="s">
        <v>36</v>
      </c>
      <c r="F127" s="25">
        <v>0</v>
      </c>
      <c r="G127" s="115"/>
      <c r="H127" s="157">
        <v>674.92944999999997</v>
      </c>
    </row>
    <row r="128" spans="1:8" ht="66.75" hidden="1" customHeight="1" outlineLevel="1">
      <c r="A128" s="116" t="s">
        <v>177</v>
      </c>
      <c r="B128" s="21"/>
      <c r="C128" s="32" t="s">
        <v>166</v>
      </c>
      <c r="D128" s="33" t="s">
        <v>178</v>
      </c>
      <c r="E128" s="102"/>
      <c r="F128" s="35">
        <f>F129</f>
        <v>0</v>
      </c>
      <c r="G128" s="36">
        <f>G129</f>
        <v>0</v>
      </c>
    </row>
    <row r="129" spans="1:8" ht="55.5" hidden="1" customHeight="1" outlineLevel="1">
      <c r="A129" s="114" t="s">
        <v>35</v>
      </c>
      <c r="B129" s="21"/>
      <c r="C129" s="37" t="s">
        <v>166</v>
      </c>
      <c r="D129" s="23" t="s">
        <v>178</v>
      </c>
      <c r="E129" s="24" t="s">
        <v>36</v>
      </c>
      <c r="F129" s="25">
        <v>0</v>
      </c>
      <c r="G129" s="40"/>
      <c r="H129" s="157">
        <v>1681.0101999999999</v>
      </c>
    </row>
    <row r="130" spans="1:8" ht="66.75" customHeight="1" collapsed="1">
      <c r="A130" s="30" t="s">
        <v>179</v>
      </c>
      <c r="B130" s="41"/>
      <c r="C130" s="32" t="s">
        <v>166</v>
      </c>
      <c r="D130" s="33" t="s">
        <v>180</v>
      </c>
      <c r="E130" s="102"/>
      <c r="F130" s="35">
        <f>F131</f>
        <v>500</v>
      </c>
      <c r="G130" s="36">
        <f>G131</f>
        <v>600</v>
      </c>
    </row>
    <row r="131" spans="1:8" ht="51">
      <c r="A131" s="20" t="s">
        <v>35</v>
      </c>
      <c r="B131" s="21"/>
      <c r="C131" s="37" t="s">
        <v>166</v>
      </c>
      <c r="D131" s="23" t="s">
        <v>180</v>
      </c>
      <c r="E131" s="24" t="s">
        <v>36</v>
      </c>
      <c r="F131" s="25">
        <v>500</v>
      </c>
      <c r="G131" s="40">
        <f>F131+H131</f>
        <v>600</v>
      </c>
      <c r="H131" s="157">
        <v>100</v>
      </c>
    </row>
    <row r="132" spans="1:8" ht="60.75" customHeight="1">
      <c r="A132" s="105" t="s">
        <v>181</v>
      </c>
      <c r="B132" s="21"/>
      <c r="C132" s="106" t="s">
        <v>166</v>
      </c>
      <c r="D132" s="107" t="s">
        <v>182</v>
      </c>
      <c r="E132" s="108"/>
      <c r="F132" s="109">
        <f>F133</f>
        <v>0</v>
      </c>
      <c r="G132" s="110">
        <f>G133</f>
        <v>50</v>
      </c>
    </row>
    <row r="133" spans="1:8" ht="51">
      <c r="A133" s="20" t="s">
        <v>35</v>
      </c>
      <c r="B133" s="21"/>
      <c r="C133" s="37" t="s">
        <v>166</v>
      </c>
      <c r="D133" s="23" t="s">
        <v>182</v>
      </c>
      <c r="E133" s="24" t="s">
        <v>36</v>
      </c>
      <c r="F133" s="25">
        <v>0</v>
      </c>
      <c r="G133" s="40">
        <f>H133</f>
        <v>50</v>
      </c>
      <c r="H133" s="157">
        <v>50</v>
      </c>
    </row>
    <row r="134" spans="1:8" ht="29.25" customHeight="1">
      <c r="A134" s="30" t="s">
        <v>183</v>
      </c>
      <c r="B134" s="41"/>
      <c r="C134" s="32" t="s">
        <v>166</v>
      </c>
      <c r="D134" s="33" t="s">
        <v>184</v>
      </c>
      <c r="E134" s="102"/>
      <c r="F134" s="35">
        <f>F135</f>
        <v>0</v>
      </c>
      <c r="G134" s="36">
        <f>G135</f>
        <v>150</v>
      </c>
    </row>
    <row r="135" spans="1:8" ht="51">
      <c r="A135" s="20" t="s">
        <v>35</v>
      </c>
      <c r="B135" s="21"/>
      <c r="C135" s="37" t="s">
        <v>166</v>
      </c>
      <c r="D135" s="23" t="s">
        <v>184</v>
      </c>
      <c r="E135" s="24" t="s">
        <v>36</v>
      </c>
      <c r="F135" s="25">
        <v>0</v>
      </c>
      <c r="G135" s="40">
        <f>F135+H135</f>
        <v>150</v>
      </c>
      <c r="H135" s="157">
        <v>150</v>
      </c>
    </row>
    <row r="136" spans="1:8" ht="25.5" hidden="1" customHeight="1" outlineLevel="1">
      <c r="A136" s="105" t="s">
        <v>185</v>
      </c>
      <c r="B136" s="21"/>
      <c r="C136" s="32" t="s">
        <v>166</v>
      </c>
      <c r="D136" s="33" t="s">
        <v>186</v>
      </c>
      <c r="E136" s="102"/>
      <c r="F136" s="35">
        <f>F137</f>
        <v>0</v>
      </c>
      <c r="G136" s="36">
        <f>G137</f>
        <v>0</v>
      </c>
    </row>
    <row r="137" spans="1:8" ht="51" hidden="1" customHeight="1" outlineLevel="1">
      <c r="A137" s="20" t="s">
        <v>35</v>
      </c>
      <c r="B137" s="21"/>
      <c r="C137" s="37" t="s">
        <v>166</v>
      </c>
      <c r="D137" s="23" t="s">
        <v>186</v>
      </c>
      <c r="E137" s="24" t="s">
        <v>36</v>
      </c>
      <c r="F137" s="25">
        <v>0</v>
      </c>
      <c r="G137" s="40"/>
      <c r="H137" s="157">
        <v>113.19</v>
      </c>
    </row>
    <row r="138" spans="1:8" ht="93" customHeight="1" collapsed="1">
      <c r="A138" s="30" t="s">
        <v>187</v>
      </c>
      <c r="B138" s="41"/>
      <c r="C138" s="32" t="s">
        <v>166</v>
      </c>
      <c r="D138" s="33" t="s">
        <v>188</v>
      </c>
      <c r="E138" s="102"/>
      <c r="F138" s="35">
        <f>F139</f>
        <v>0</v>
      </c>
      <c r="G138" s="36">
        <f>G139</f>
        <v>197.91</v>
      </c>
    </row>
    <row r="139" spans="1:8" ht="51">
      <c r="A139" s="20" t="s">
        <v>69</v>
      </c>
      <c r="B139" s="21"/>
      <c r="C139" s="37" t="s">
        <v>166</v>
      </c>
      <c r="D139" s="23" t="s">
        <v>188</v>
      </c>
      <c r="E139" s="24"/>
      <c r="F139" s="25">
        <v>0</v>
      </c>
      <c r="G139" s="40">
        <f>F139+H139+I139</f>
        <v>197.91</v>
      </c>
      <c r="H139" s="157">
        <f>150+47.91</f>
        <v>197.91</v>
      </c>
    </row>
    <row r="140" spans="1:8" ht="76.5" hidden="1" customHeight="1" outlineLevel="1">
      <c r="A140" s="117" t="s">
        <v>189</v>
      </c>
      <c r="B140" s="21"/>
      <c r="C140" s="32" t="s">
        <v>166</v>
      </c>
      <c r="D140" s="33" t="s">
        <v>190</v>
      </c>
      <c r="E140" s="102"/>
      <c r="F140" s="35">
        <f>F141</f>
        <v>0</v>
      </c>
      <c r="G140" s="36">
        <f>G141</f>
        <v>0</v>
      </c>
    </row>
    <row r="141" spans="1:8" ht="51" hidden="1" customHeight="1" outlineLevel="1">
      <c r="A141" s="118" t="s">
        <v>69</v>
      </c>
      <c r="B141" s="21"/>
      <c r="C141" s="37" t="s">
        <v>166</v>
      </c>
      <c r="D141" s="23" t="s">
        <v>190</v>
      </c>
      <c r="E141" s="24"/>
      <c r="F141" s="25">
        <v>0</v>
      </c>
      <c r="G141" s="40"/>
      <c r="H141" s="157">
        <v>152.9</v>
      </c>
    </row>
    <row r="142" spans="1:8" ht="93.75" customHeight="1" collapsed="1">
      <c r="A142" s="30" t="s">
        <v>191</v>
      </c>
      <c r="B142" s="31"/>
      <c r="C142" s="32" t="s">
        <v>166</v>
      </c>
      <c r="D142" s="33" t="s">
        <v>135</v>
      </c>
      <c r="E142" s="34" t="s">
        <v>32</v>
      </c>
      <c r="F142" s="119">
        <f>F143</f>
        <v>150</v>
      </c>
      <c r="G142" s="120">
        <f>G143</f>
        <v>0</v>
      </c>
    </row>
    <row r="143" spans="1:8" ht="51">
      <c r="A143" s="20" t="s">
        <v>69</v>
      </c>
      <c r="B143" s="21"/>
      <c r="C143" s="37" t="s">
        <v>166</v>
      </c>
      <c r="D143" s="23" t="s">
        <v>135</v>
      </c>
      <c r="E143" s="24" t="s">
        <v>36</v>
      </c>
      <c r="F143" s="121">
        <v>150</v>
      </c>
      <c r="G143" s="122">
        <f>F143+H143</f>
        <v>0</v>
      </c>
      <c r="H143" s="157">
        <v>-150</v>
      </c>
    </row>
    <row r="144" spans="1:8" ht="36.75" customHeight="1">
      <c r="A144" s="30" t="s">
        <v>192</v>
      </c>
      <c r="B144" s="41"/>
      <c r="C144" s="32" t="s">
        <v>166</v>
      </c>
      <c r="D144" s="48" t="s">
        <v>193</v>
      </c>
      <c r="E144" s="34"/>
      <c r="F144" s="119">
        <f>F145</f>
        <v>150</v>
      </c>
      <c r="G144" s="120">
        <f>G145</f>
        <v>0</v>
      </c>
    </row>
    <row r="145" spans="1:8" ht="51">
      <c r="A145" s="20" t="s">
        <v>35</v>
      </c>
      <c r="B145" s="21"/>
      <c r="C145" s="37" t="s">
        <v>166</v>
      </c>
      <c r="D145" s="49" t="s">
        <v>193</v>
      </c>
      <c r="E145" s="24" t="s">
        <v>36</v>
      </c>
      <c r="F145" s="121">
        <v>150</v>
      </c>
      <c r="G145" s="122">
        <f>F145+H145</f>
        <v>0</v>
      </c>
      <c r="H145" s="157">
        <v>-150</v>
      </c>
    </row>
    <row r="146" spans="1:8" ht="16.5">
      <c r="A146" s="57" t="s">
        <v>194</v>
      </c>
      <c r="B146" s="51" t="s">
        <v>195</v>
      </c>
      <c r="C146" s="51"/>
      <c r="D146" s="71"/>
      <c r="E146" s="72"/>
      <c r="F146" s="123">
        <f>F147</f>
        <v>325.40600000000001</v>
      </c>
      <c r="G146" s="124">
        <f>G147</f>
        <v>384.28725000000003</v>
      </c>
    </row>
    <row r="147" spans="1:8" ht="30">
      <c r="A147" s="88" t="s">
        <v>196</v>
      </c>
      <c r="B147" s="74"/>
      <c r="C147" s="74" t="s">
        <v>197</v>
      </c>
      <c r="D147" s="27"/>
      <c r="E147" s="75"/>
      <c r="F147" s="125">
        <f>F148+F150+F153</f>
        <v>325.40600000000001</v>
      </c>
      <c r="G147" s="126">
        <f>G148+G150+G153</f>
        <v>384.28725000000003</v>
      </c>
    </row>
    <row r="148" spans="1:8" ht="25.5">
      <c r="A148" s="30" t="s">
        <v>198</v>
      </c>
      <c r="B148" s="41"/>
      <c r="C148" s="56" t="s">
        <v>197</v>
      </c>
      <c r="D148" s="33" t="s">
        <v>199</v>
      </c>
      <c r="E148" s="34"/>
      <c r="F148" s="103">
        <f>F149</f>
        <v>50</v>
      </c>
      <c r="G148" s="104">
        <f>G149</f>
        <v>50</v>
      </c>
    </row>
    <row r="149" spans="1:8" ht="51">
      <c r="A149" s="20" t="s">
        <v>35</v>
      </c>
      <c r="B149" s="21"/>
      <c r="C149" s="22" t="s">
        <v>197</v>
      </c>
      <c r="D149" s="23" t="s">
        <v>199</v>
      </c>
      <c r="E149" s="24" t="s">
        <v>36</v>
      </c>
      <c r="F149" s="25">
        <v>50</v>
      </c>
      <c r="G149" s="40">
        <v>50</v>
      </c>
    </row>
    <row r="150" spans="1:8" ht="55.5" customHeight="1">
      <c r="A150" s="30" t="s">
        <v>200</v>
      </c>
      <c r="B150" s="41"/>
      <c r="C150" s="56" t="s">
        <v>197</v>
      </c>
      <c r="D150" s="127" t="s">
        <v>201</v>
      </c>
      <c r="E150" s="128"/>
      <c r="F150" s="103">
        <f>F151+F152</f>
        <v>230</v>
      </c>
      <c r="G150" s="104">
        <f>G151+G152</f>
        <v>288.88125000000002</v>
      </c>
    </row>
    <row r="151" spans="1:8" ht="28.5" customHeight="1">
      <c r="A151" s="111" t="s">
        <v>202</v>
      </c>
      <c r="B151" s="21"/>
      <c r="C151" s="22" t="s">
        <v>197</v>
      </c>
      <c r="D151" s="69" t="s">
        <v>201</v>
      </c>
      <c r="E151" s="70" t="s">
        <v>203</v>
      </c>
      <c r="F151" s="129">
        <v>176.65129999999999</v>
      </c>
      <c r="G151" s="40">
        <f>F151+H151</f>
        <v>221.875</v>
      </c>
      <c r="H151" s="157">
        <f>34.6237+10.6</f>
        <v>45.223700000000001</v>
      </c>
    </row>
    <row r="152" spans="1:8" ht="63.75">
      <c r="A152" s="111" t="s">
        <v>204</v>
      </c>
      <c r="B152" s="21"/>
      <c r="C152" s="22" t="s">
        <v>197</v>
      </c>
      <c r="D152" s="69" t="s">
        <v>201</v>
      </c>
      <c r="E152" s="70" t="s">
        <v>205</v>
      </c>
      <c r="F152" s="130">
        <v>53.348700000000001</v>
      </c>
      <c r="G152" s="40">
        <f>F152+H152</f>
        <v>67.006249999999994</v>
      </c>
      <c r="H152" s="157">
        <f>10.45635+3.2012</f>
        <v>13.657550000000001</v>
      </c>
    </row>
    <row r="153" spans="1:8" ht="51">
      <c r="A153" s="30" t="s">
        <v>206</v>
      </c>
      <c r="B153" s="41"/>
      <c r="C153" s="56" t="s">
        <v>197</v>
      </c>
      <c r="D153" s="33" t="s">
        <v>207</v>
      </c>
      <c r="E153" s="34"/>
      <c r="F153" s="131">
        <f>+F154+F155</f>
        <v>45.405999999999999</v>
      </c>
      <c r="G153" s="132">
        <f>+G154+G155</f>
        <v>45.405999999999999</v>
      </c>
    </row>
    <row r="154" spans="1:8" ht="27.75" customHeight="1">
      <c r="A154" s="111" t="s">
        <v>202</v>
      </c>
      <c r="B154" s="21"/>
      <c r="C154" s="22" t="s">
        <v>197</v>
      </c>
      <c r="D154" s="23" t="s">
        <v>207</v>
      </c>
      <c r="E154" s="70" t="s">
        <v>203</v>
      </c>
      <c r="F154" s="25">
        <v>34.874040000000001</v>
      </c>
      <c r="G154" s="115">
        <f>'[1]2016'!G97</f>
        <v>34.874040000000001</v>
      </c>
    </row>
    <row r="155" spans="1:8" ht="63.75">
      <c r="A155" s="20" t="s">
        <v>204</v>
      </c>
      <c r="B155" s="21"/>
      <c r="C155" s="22" t="s">
        <v>197</v>
      </c>
      <c r="D155" s="133" t="s">
        <v>207</v>
      </c>
      <c r="E155" s="70" t="s">
        <v>205</v>
      </c>
      <c r="F155" s="25">
        <v>10.53196</v>
      </c>
      <c r="G155" s="115">
        <f>'[1]2016'!G98</f>
        <v>10.53196</v>
      </c>
    </row>
    <row r="156" spans="1:8" ht="33">
      <c r="A156" s="57" t="s">
        <v>208</v>
      </c>
      <c r="B156" s="51" t="s">
        <v>209</v>
      </c>
      <c r="C156" s="51"/>
      <c r="D156" s="71"/>
      <c r="E156" s="72"/>
      <c r="F156" s="54">
        <f>F157</f>
        <v>11047.41</v>
      </c>
      <c r="G156" s="55">
        <f>G157</f>
        <v>11047.41</v>
      </c>
    </row>
    <row r="157" spans="1:8">
      <c r="A157" s="88" t="s">
        <v>210</v>
      </c>
      <c r="B157" s="74"/>
      <c r="C157" s="74" t="s">
        <v>211</v>
      </c>
      <c r="D157" s="27"/>
      <c r="E157" s="75"/>
      <c r="F157" s="76">
        <f>F160+F163+F166+F168</f>
        <v>11047.41</v>
      </c>
      <c r="G157" s="77">
        <f>G160+G163+G166+G168</f>
        <v>11047.41</v>
      </c>
    </row>
    <row r="158" spans="1:8" ht="38.25" hidden="1" customHeight="1">
      <c r="A158" s="105" t="s">
        <v>212</v>
      </c>
      <c r="B158" s="21"/>
      <c r="C158" s="134" t="s">
        <v>211</v>
      </c>
      <c r="D158" s="107" t="s">
        <v>213</v>
      </c>
      <c r="E158" s="108"/>
      <c r="F158" s="109">
        <f>F159</f>
        <v>0</v>
      </c>
      <c r="G158" s="110">
        <f>G159</f>
        <v>0</v>
      </c>
    </row>
    <row r="159" spans="1:8" ht="51" hidden="1" customHeight="1">
      <c r="A159" s="20" t="s">
        <v>35</v>
      </c>
      <c r="B159" s="21"/>
      <c r="C159" s="22" t="s">
        <v>211</v>
      </c>
      <c r="D159" s="23" t="s">
        <v>213</v>
      </c>
      <c r="E159" s="24" t="s">
        <v>36</v>
      </c>
      <c r="F159" s="25">
        <f>'[1]2016'!F79</f>
        <v>0</v>
      </c>
      <c r="G159" s="40">
        <f>'[1]2016'!G79</f>
        <v>0</v>
      </c>
    </row>
    <row r="160" spans="1:8" ht="38.25">
      <c r="A160" s="30" t="s">
        <v>214</v>
      </c>
      <c r="B160" s="41"/>
      <c r="C160" s="56" t="s">
        <v>211</v>
      </c>
      <c r="D160" s="33" t="s">
        <v>215</v>
      </c>
      <c r="E160" s="34"/>
      <c r="F160" s="35">
        <f>F161+F162</f>
        <v>10015.789999999999</v>
      </c>
      <c r="G160" s="36">
        <f>G161+G162</f>
        <v>10015.789999999999</v>
      </c>
    </row>
    <row r="161" spans="1:7" ht="89.25">
      <c r="A161" s="20" t="s">
        <v>216</v>
      </c>
      <c r="B161" s="21"/>
      <c r="C161" s="22" t="s">
        <v>211</v>
      </c>
      <c r="D161" s="23" t="s">
        <v>215</v>
      </c>
      <c r="E161" s="24" t="s">
        <v>217</v>
      </c>
      <c r="F161" s="25">
        <v>9773.5499999999993</v>
      </c>
      <c r="G161" s="40">
        <v>9773.5499999999993</v>
      </c>
    </row>
    <row r="162" spans="1:7">
      <c r="A162" s="111" t="s">
        <v>218</v>
      </c>
      <c r="B162" s="21"/>
      <c r="C162" s="22" t="s">
        <v>211</v>
      </c>
      <c r="D162" s="23" t="s">
        <v>215</v>
      </c>
      <c r="E162" s="24" t="s">
        <v>219</v>
      </c>
      <c r="F162" s="25">
        <v>242.24</v>
      </c>
      <c r="G162" s="40">
        <v>242.24</v>
      </c>
    </row>
    <row r="163" spans="1:7" ht="38.25">
      <c r="A163" s="30" t="s">
        <v>220</v>
      </c>
      <c r="B163" s="41"/>
      <c r="C163" s="56" t="s">
        <v>211</v>
      </c>
      <c r="D163" s="33" t="s">
        <v>221</v>
      </c>
      <c r="E163" s="34"/>
      <c r="F163" s="35">
        <f>F164+F165</f>
        <v>754.62</v>
      </c>
      <c r="G163" s="36">
        <f>G164+G165</f>
        <v>754.62</v>
      </c>
    </row>
    <row r="164" spans="1:7" ht="89.25">
      <c r="A164" s="20" t="s">
        <v>216</v>
      </c>
      <c r="B164" s="21"/>
      <c r="C164" s="22" t="s">
        <v>211</v>
      </c>
      <c r="D164" s="23" t="s">
        <v>221</v>
      </c>
      <c r="E164" s="24" t="s">
        <v>217</v>
      </c>
      <c r="F164" s="25">
        <v>710.12</v>
      </c>
      <c r="G164" s="40">
        <v>710.12</v>
      </c>
    </row>
    <row r="165" spans="1:7">
      <c r="A165" s="111" t="s">
        <v>218</v>
      </c>
      <c r="B165" s="21"/>
      <c r="C165" s="22" t="s">
        <v>211</v>
      </c>
      <c r="D165" s="23" t="s">
        <v>221</v>
      </c>
      <c r="E165" s="24" t="s">
        <v>219</v>
      </c>
      <c r="F165" s="25">
        <v>44.5</v>
      </c>
      <c r="G165" s="40">
        <v>44.5</v>
      </c>
    </row>
    <row r="166" spans="1:7" ht="38.25">
      <c r="A166" s="30" t="s">
        <v>212</v>
      </c>
      <c r="B166" s="41"/>
      <c r="C166" s="56" t="s">
        <v>211</v>
      </c>
      <c r="D166" s="33" t="s">
        <v>222</v>
      </c>
      <c r="E166" s="34"/>
      <c r="F166" s="35">
        <f>F167</f>
        <v>120</v>
      </c>
      <c r="G166" s="36">
        <f>G167</f>
        <v>120</v>
      </c>
    </row>
    <row r="167" spans="1:7" ht="51">
      <c r="A167" s="20" t="s">
        <v>35</v>
      </c>
      <c r="B167" s="21"/>
      <c r="C167" s="22" t="s">
        <v>211</v>
      </c>
      <c r="D167" s="23" t="s">
        <v>222</v>
      </c>
      <c r="E167" s="24" t="s">
        <v>217</v>
      </c>
      <c r="F167" s="25">
        <v>120</v>
      </c>
      <c r="G167" s="40">
        <v>120</v>
      </c>
    </row>
    <row r="168" spans="1:7" ht="25.5">
      <c r="A168" s="30" t="s">
        <v>223</v>
      </c>
      <c r="B168" s="41"/>
      <c r="C168" s="56" t="s">
        <v>211</v>
      </c>
      <c r="D168" s="33" t="s">
        <v>224</v>
      </c>
      <c r="E168" s="34"/>
      <c r="F168" s="35">
        <f>F169</f>
        <v>157</v>
      </c>
      <c r="G168" s="36">
        <f>G169</f>
        <v>157</v>
      </c>
    </row>
    <row r="169" spans="1:7">
      <c r="A169" s="20" t="s">
        <v>218</v>
      </c>
      <c r="B169" s="21"/>
      <c r="C169" s="22" t="s">
        <v>211</v>
      </c>
      <c r="D169" s="23" t="s">
        <v>224</v>
      </c>
      <c r="E169" s="24" t="s">
        <v>219</v>
      </c>
      <c r="F169" s="25">
        <v>157</v>
      </c>
      <c r="G169" s="40">
        <v>157</v>
      </c>
    </row>
    <row r="170" spans="1:7" ht="16.5">
      <c r="A170" s="57" t="s">
        <v>225</v>
      </c>
      <c r="B170" s="51" t="s">
        <v>226</v>
      </c>
      <c r="C170" s="51"/>
      <c r="D170" s="71"/>
      <c r="E170" s="72"/>
      <c r="F170" s="54">
        <f t="shared" ref="F170:G172" si="0">F171</f>
        <v>1021.92</v>
      </c>
      <c r="G170" s="55">
        <f t="shared" si="0"/>
        <v>1021.92</v>
      </c>
    </row>
    <row r="171" spans="1:7">
      <c r="A171" s="88" t="s">
        <v>227</v>
      </c>
      <c r="B171" s="74"/>
      <c r="C171" s="15" t="s">
        <v>228</v>
      </c>
      <c r="D171" s="27"/>
      <c r="E171" s="75"/>
      <c r="F171" s="18">
        <f t="shared" si="0"/>
        <v>1021.92</v>
      </c>
      <c r="G171" s="19">
        <f t="shared" si="0"/>
        <v>1021.92</v>
      </c>
    </row>
    <row r="172" spans="1:7" ht="51">
      <c r="A172" s="30" t="s">
        <v>229</v>
      </c>
      <c r="B172" s="41"/>
      <c r="C172" s="56" t="s">
        <v>228</v>
      </c>
      <c r="D172" s="33" t="s">
        <v>230</v>
      </c>
      <c r="E172" s="34" t="s">
        <v>32</v>
      </c>
      <c r="F172" s="103">
        <f t="shared" si="0"/>
        <v>1021.92</v>
      </c>
      <c r="G172" s="104">
        <f t="shared" si="0"/>
        <v>1021.92</v>
      </c>
    </row>
    <row r="173" spans="1:7" ht="21" customHeight="1">
      <c r="A173" s="20" t="s">
        <v>227</v>
      </c>
      <c r="B173" s="21"/>
      <c r="C173" s="22" t="s">
        <v>228</v>
      </c>
      <c r="D173" s="23" t="s">
        <v>230</v>
      </c>
      <c r="E173" s="24" t="s">
        <v>231</v>
      </c>
      <c r="F173" s="25">
        <v>1021.92</v>
      </c>
      <c r="G173" s="40">
        <v>1021.92</v>
      </c>
    </row>
    <row r="174" spans="1:7" ht="33">
      <c r="A174" s="57" t="s">
        <v>232</v>
      </c>
      <c r="B174" s="51" t="s">
        <v>233</v>
      </c>
      <c r="C174" s="51"/>
      <c r="D174" s="71"/>
      <c r="E174" s="72"/>
      <c r="F174" s="54">
        <f>F175+F176</f>
        <v>2985</v>
      </c>
      <c r="G174" s="55">
        <f>G175+G176</f>
        <v>2801.7892300000003</v>
      </c>
    </row>
    <row r="175" spans="1:7">
      <c r="A175" s="135" t="s">
        <v>234</v>
      </c>
      <c r="B175" s="15"/>
      <c r="C175" s="15" t="s">
        <v>235</v>
      </c>
      <c r="D175" s="44"/>
      <c r="E175" s="136"/>
      <c r="F175" s="137">
        <v>0</v>
      </c>
      <c r="G175" s="138">
        <v>0</v>
      </c>
    </row>
    <row r="176" spans="1:7">
      <c r="A176" s="26" t="s">
        <v>236</v>
      </c>
      <c r="B176" s="15"/>
      <c r="C176" s="15" t="s">
        <v>237</v>
      </c>
      <c r="D176" s="44"/>
      <c r="E176" s="136"/>
      <c r="F176" s="18">
        <f>F177+F179+F181</f>
        <v>2985</v>
      </c>
      <c r="G176" s="19">
        <f>G177+G179+G181</f>
        <v>2801.7892300000003</v>
      </c>
    </row>
    <row r="177" spans="1:8" ht="38.25">
      <c r="A177" s="30" t="s">
        <v>238</v>
      </c>
      <c r="B177" s="41"/>
      <c r="C177" s="41">
        <v>1102</v>
      </c>
      <c r="D177" s="33" t="s">
        <v>239</v>
      </c>
      <c r="E177" s="34" t="s">
        <v>32</v>
      </c>
      <c r="F177" s="35">
        <f>F178</f>
        <v>855</v>
      </c>
      <c r="G177" s="36">
        <f>G178</f>
        <v>855</v>
      </c>
    </row>
    <row r="178" spans="1:8" ht="89.25">
      <c r="A178" s="111" t="s">
        <v>216</v>
      </c>
      <c r="B178" s="21"/>
      <c r="C178" s="21">
        <v>1102</v>
      </c>
      <c r="D178" s="23" t="s">
        <v>239</v>
      </c>
      <c r="E178" s="70" t="s">
        <v>217</v>
      </c>
      <c r="F178" s="25">
        <v>855</v>
      </c>
      <c r="G178" s="40">
        <v>855</v>
      </c>
    </row>
    <row r="179" spans="1:8" ht="25.5">
      <c r="A179" s="30" t="s">
        <v>240</v>
      </c>
      <c r="B179" s="41"/>
      <c r="C179" s="41">
        <v>1102</v>
      </c>
      <c r="D179" s="33" t="s">
        <v>241</v>
      </c>
      <c r="E179" s="34" t="s">
        <v>32</v>
      </c>
      <c r="F179" s="35">
        <f>F180</f>
        <v>130</v>
      </c>
      <c r="G179" s="36">
        <f>G180</f>
        <v>130</v>
      </c>
    </row>
    <row r="180" spans="1:8" ht="51">
      <c r="A180" s="20" t="s">
        <v>35</v>
      </c>
      <c r="B180" s="21"/>
      <c r="C180" s="21">
        <v>1102</v>
      </c>
      <c r="D180" s="23" t="s">
        <v>241</v>
      </c>
      <c r="E180" s="24" t="s">
        <v>217</v>
      </c>
      <c r="F180" s="25">
        <v>130</v>
      </c>
      <c r="G180" s="40">
        <v>130</v>
      </c>
    </row>
    <row r="181" spans="1:8" ht="25.5">
      <c r="A181" s="30" t="s">
        <v>242</v>
      </c>
      <c r="B181" s="41"/>
      <c r="C181" s="41">
        <v>1102</v>
      </c>
      <c r="D181" s="33" t="s">
        <v>243</v>
      </c>
      <c r="E181" s="34"/>
      <c r="F181" s="103">
        <f>F182</f>
        <v>2000</v>
      </c>
      <c r="G181" s="104">
        <f>G182</f>
        <v>1816.7892300000001</v>
      </c>
    </row>
    <row r="182" spans="1:8" ht="51.75" thickBot="1">
      <c r="A182" s="96" t="s">
        <v>244</v>
      </c>
      <c r="B182" s="139"/>
      <c r="C182" s="139">
        <v>1102</v>
      </c>
      <c r="D182" s="97" t="s">
        <v>243</v>
      </c>
      <c r="E182" s="98" t="s">
        <v>245</v>
      </c>
      <c r="F182" s="140">
        <v>2000</v>
      </c>
      <c r="G182" s="148">
        <f>F182+H182</f>
        <v>1816.7892300000001</v>
      </c>
      <c r="H182" s="161">
        <v>-183.21077</v>
      </c>
    </row>
    <row r="183" spans="1:8" ht="24.75" customHeight="1" thickBot="1">
      <c r="A183" s="141" t="s">
        <v>246</v>
      </c>
      <c r="B183" s="142"/>
      <c r="C183" s="142"/>
      <c r="D183" s="142"/>
      <c r="E183" s="143"/>
      <c r="F183" s="144">
        <f>F9+F53+F60+F76+F108+F146+F156+F170+F174</f>
        <v>42408.924709999999</v>
      </c>
      <c r="G183" s="145">
        <f>G9+G53+G60+G76+G108+G146+G156+G170+G174</f>
        <v>43696.284420000004</v>
      </c>
      <c r="H183" s="162">
        <f>H11+H23+H68+H70+H93+H95+H97+H99+H116+H119+H125+H131+H133+H135+H139+I139+H143+H145+H151+H152+H182</f>
        <v>1287.3597100000002</v>
      </c>
    </row>
    <row r="185" spans="1:8">
      <c r="F185" s="146"/>
    </row>
  </sheetData>
  <mergeCells count="7">
    <mergeCell ref="A7:G7"/>
    <mergeCell ref="F1:G1"/>
    <mergeCell ref="F2:G2"/>
    <mergeCell ref="F3:G3"/>
    <mergeCell ref="F4:G4"/>
    <mergeCell ref="A5:H5"/>
    <mergeCell ref="A6:G6"/>
  </mergeCells>
  <pageMargins left="0.9055118110236221" right="0.31496062992125984" top="0.35433070866141736" bottom="0.35433070866141736" header="0.31496062992125984" footer="0.31496062992125984"/>
  <pageSetup paperSize="9" scale="8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2016-04-28T05:11:18Z</dcterms:modified>
</cp:coreProperties>
</file>