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5" activeTab="5"/>
  </bookViews>
  <sheets>
    <sheet name="ОБРАЗЕЦ" sheetId="1" r:id="rId1"/>
    <sheet name="01_01_07" sheetId="2" r:id="rId2"/>
    <sheet name="2007" sheetId="3" r:id="rId3"/>
    <sheet name="2007 с одн д зн" sheetId="4" r:id="rId4"/>
    <sheet name="2008" sheetId="5" r:id="rId5"/>
    <sheet name="1 полуг 2014" sheetId="6" r:id="rId6"/>
  </sheets>
  <definedNames/>
  <calcPr fullCalcOnLoad="1"/>
</workbook>
</file>

<file path=xl/sharedStrings.xml><?xml version="1.0" encoding="utf-8"?>
<sst xmlns="http://schemas.openxmlformats.org/spreadsheetml/2006/main" count="469" uniqueCount="209">
  <si>
    <t>Приложение № 2</t>
  </si>
  <si>
    <t>к решению Совета депутатов Сусанинского сельского поселения</t>
  </si>
  <si>
    <t>№___________ от "______"___________200__г.</t>
  </si>
  <si>
    <t>Поступление доходов в бюджет Сусанинского сельского поселения в 2006 г.</t>
  </si>
  <si>
    <t>Код бюджетной классификации</t>
  </si>
  <si>
    <t>1 00 00000 00 0000 000</t>
  </si>
  <si>
    <t>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</si>
  <si>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</si>
  <si>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</si>
  <si>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</si>
  <si>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</si>
  <si>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1 06 00000 00 0000 000</t>
  </si>
  <si>
    <t>Налоги на имущество</t>
  </si>
  <si>
    <t>Налог на имущество физических лиц</t>
  </si>
  <si>
    <t>Земельный налог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</si>
  <si>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</si>
  <si>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</si>
  <si>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</si>
  <si>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 от сдачи в аренду имущества, находящегося в государственной и муниципальной собственности</t>
  </si>
  <si>
    <t>1 11 05010 00 0000 120</t>
  </si>
  <si>
    <t>Арендная плата за земли, находящиеся в государственной собственности до разграничения госуд.собственности на землю и поступления от продажи права на заключение договоров аренды указанных земельных участков</t>
  </si>
  <si>
    <t xml:space="preserve"> 1 11 08000 00 0000 120</t>
  </si>
  <si>
    <t>Прочие доходы от использования имущества и прав, находящихся в государственной и муниципальной собственности</t>
  </si>
  <si>
    <t>1 13 00000 00 0000 000</t>
  </si>
  <si>
    <t>Доходы от оказания платных услуг и компенсации затрат государства</t>
  </si>
  <si>
    <t>1 13 03000 00 0000 130</t>
  </si>
  <si>
    <t>Прочие доходы от оказания платных услуг и компенсации затрат государства</t>
  </si>
  <si>
    <t>1 16 00000 00 0000 000</t>
  </si>
  <si>
    <t>ШТРАФЫ, САНКЦИИ, ВОЗМЕЩЕНИЕ УЩЕРБА</t>
  </si>
  <si>
    <t>1 16 30000 00 0000 140</t>
  </si>
  <si>
    <t>Прочие поступления от денежных взысканий (штрафов) и иных сумм в возмещение ущерба</t>
  </si>
  <si>
    <t>1 17 00000 00 0000 000</t>
  </si>
  <si>
    <t>Прочие неналоговые доходы</t>
  </si>
  <si>
    <t>1 17 05000 00 0000 180</t>
  </si>
  <si>
    <t>2 02 00000 00 0000 000</t>
  </si>
  <si>
    <t>Безвозмездные поступления от других бюджетов бюджетной системы РФ, кроме бюджетов государственных внебюджетных фондов</t>
  </si>
  <si>
    <t>2 02 01010 00 0000 151</t>
  </si>
  <si>
    <t>Дотации на выравнивания уровня бюджетной обеспеченности</t>
  </si>
  <si>
    <t>3 00 00000 00 0000 000</t>
  </si>
  <si>
    <t>Доходы от предпринимательской и иной приносящей доход деятельности</t>
  </si>
  <si>
    <t>3 02 00000 00 0000 000</t>
  </si>
  <si>
    <t>Рыночная продажа товаров и услуг</t>
  </si>
  <si>
    <t>3 02 01000 00 0000 130</t>
  </si>
  <si>
    <t>Доходы от продажи услуг</t>
  </si>
  <si>
    <t>ВСЕГО ДОХОДОВ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</si>
  <si>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</si>
  <si>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 и созданных ими учреждений и в хозяйственном ведении МУП</t>
  </si>
  <si>
    <t>1 06 01000 00 0000 110</t>
  </si>
  <si>
    <t>1 06 06000 00 0000 110</t>
  </si>
  <si>
    <t>Дотации от других бюджетов бюджетной системы Российской Федерации</t>
  </si>
  <si>
    <t>% выполнения</t>
  </si>
  <si>
    <t>Наименование доходных источников</t>
  </si>
  <si>
    <t>План на 2006год, тыс.руб.</t>
  </si>
  <si>
    <t>План 1 квартал 2006 года, тыс.руб.</t>
  </si>
  <si>
    <t>Исполнение за 1 квартал 2006 года, тыс.руб.</t>
  </si>
  <si>
    <t>202 02000 00 0000 151</t>
  </si>
  <si>
    <t>Субвенции</t>
  </si>
  <si>
    <t>Безвозмездные поступления от других бюджетов бюджетной системы Российской Федерации</t>
  </si>
  <si>
    <t>2 00 00000 00 0000 000</t>
  </si>
  <si>
    <t>БЕЗВОЗМЕЗДНЫЕ ПОСТУПЛЕНИЯ</t>
  </si>
  <si>
    <t>Уточнённый годовой план на 2006год, тыс.руб.</t>
  </si>
  <si>
    <t>Безвозмездные поступления  от предпринимательской и иной приносящей доход деятельности</t>
  </si>
  <si>
    <t>3 03 00000 00 0000 180</t>
  </si>
  <si>
    <t>2 02 02010 00 0000 151</t>
  </si>
  <si>
    <t>План 12 мксяцев 2006 года, тыс.руб.</t>
  </si>
  <si>
    <t>Исполнено за 2006 год, тыс.руб.</t>
  </si>
  <si>
    <t xml:space="preserve">% выполнения </t>
  </si>
  <si>
    <t>Поступление доходов в бюджет Войсковицкого  сельского поселения  на  2006 г.</t>
  </si>
  <si>
    <t>2 02 09000 00 0000 151</t>
  </si>
  <si>
    <t>Прочие безвозмездные поступления в бюджеты поселений  от бюджетов субъектов РФ</t>
  </si>
  <si>
    <t>к решению Совета депутатов МО Войсковицкое сельское поселение</t>
  </si>
  <si>
    <t>от _______ 2007 года  №____</t>
  </si>
  <si>
    <t>Невыясненные поступления, зачисляемые в бюджеты поселений</t>
  </si>
  <si>
    <t>1 17 0105010 0000 180</t>
  </si>
  <si>
    <t>1 17 0505010 0000 180</t>
  </si>
  <si>
    <t>Наименование</t>
  </si>
  <si>
    <r>
      <t>Доходы</t>
    </r>
    <r>
      <rPr>
        <sz val="10"/>
        <rFont val="Times New Roman"/>
        <family val="1"/>
      </rPr>
      <t xml:space="preserve"> от сдачи в аренду имущества, находящегося в государственной и муниципальной собственности </t>
    </r>
  </si>
  <si>
    <t>1 13 03050 10 0000 130</t>
  </si>
  <si>
    <t>1 17 01050 10 0000 180</t>
  </si>
  <si>
    <t>2 02 01000 00 0000 151</t>
  </si>
  <si>
    <r>
      <t>Дотации</t>
    </r>
    <r>
      <rPr>
        <sz val="10"/>
        <rFont val="Times New Roman"/>
        <family val="1"/>
      </rPr>
      <t xml:space="preserve"> от других бюджетов  бюджетной ситстемы РФ</t>
    </r>
  </si>
  <si>
    <t xml:space="preserve">Дотации на выравнивание уровня бюджетной обеспеченности (ФФПП обл) </t>
  </si>
  <si>
    <t>2  02 02000 00 0000 151</t>
  </si>
  <si>
    <t>Субвенции ВУС</t>
  </si>
  <si>
    <t>2  02 02510 00 0000 151</t>
  </si>
  <si>
    <t xml:space="preserve">Средства бюджетов поселений,получаемые по взаимным расчетам, в том числе компенсации дополнительных расходов , возникших в результате решений, принятых органами государственной власти </t>
  </si>
  <si>
    <t>Субвенции -выполнение части  полномочий по распоряжению зем.участками до трех гектар</t>
  </si>
  <si>
    <t>2  02 04999 10 0000 151</t>
  </si>
  <si>
    <t>Прочие субсидии бюджетам поселений</t>
  </si>
  <si>
    <t>3 02 00 000 00 0000 000</t>
  </si>
  <si>
    <t>3 02 01050 10 0000 130</t>
  </si>
  <si>
    <t>3 03 02050 10 0000 180</t>
  </si>
  <si>
    <t>Первоначальный план                            2007 года,             тыс.руб.</t>
  </si>
  <si>
    <t>Исполнение за            2007 год, тыс.руб.</t>
  </si>
  <si>
    <t>Уточнённый годовой план 2007года, тыс.руб.</t>
  </si>
  <si>
    <t>от  __ ______  2008г.№</t>
  </si>
  <si>
    <t>Поступление доходов в бюджет Войсковицкого  сельского поселения за  2007 год</t>
  </si>
  <si>
    <t xml:space="preserve">Дотации на выравнивание уровня бюджетной обеспеченности (ФФПП рай) </t>
  </si>
  <si>
    <t>2  02 09024 10 0000 151</t>
  </si>
  <si>
    <t>2  02 02047 10 0000 151</t>
  </si>
  <si>
    <t>от  __ ______  2008г.№____</t>
  </si>
  <si>
    <t>Уточнённый годовой план на 2007год, тыс.руб.</t>
  </si>
  <si>
    <t>% исполнения к уточненному плану на 2007 год</t>
  </si>
  <si>
    <t>2 02 04014 10 0000 151</t>
  </si>
  <si>
    <t xml:space="preserve">Межбюджетные трансферты, передаваемые бюджетам  поселений из бюджетов муниципальных районов на осуществление части  полномочий  по решению вопросов  местного значения   в соответствии с заключенными соглашениями </t>
  </si>
  <si>
    <t>2 02 03015 10 0000 151</t>
  </si>
  <si>
    <t xml:space="preserve">Субвенции бюджетам поселений на осуществление первичного воинского  учета на территориях, где отсутствуют военные комиссариаты </t>
  </si>
  <si>
    <t>Государственная пошлина 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</si>
  <si>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1 11 05010 10 0000 120</t>
  </si>
  <si>
    <t>Доходы , получаемые  в виде арендной платы  за земельные участки, государственная собственность на которые  не разграничена  и которые расположены  в границах поселений, а также средства от продажи права на заключение договоров  аренды указанных земельных участков</t>
  </si>
  <si>
    <t>1 11 05035 10 0000 120</t>
  </si>
  <si>
    <t>Доходы от сдачи в аренду имущества, находящегося  в оперативном управлении органов управления  поселений и созданных ими учреждений (за исключением имущества муниципальных автономных учреждений)</t>
  </si>
  <si>
    <t>1 14 00000 00 0000 000</t>
  </si>
  <si>
    <t>1 14 06014 10 0000 430</t>
  </si>
  <si>
    <t>Доходы от продажи земельных участков, государственная собственность на которые не разграничена и которые расположены  в границах поселений</t>
  </si>
  <si>
    <r>
      <t xml:space="preserve">Дотации  бюджетам субъектов  Российской Федерации </t>
    </r>
    <r>
      <rPr>
        <sz val="11"/>
        <rFont val="Times New Roman"/>
        <family val="1"/>
      </rPr>
      <t>и муниципальных образований</t>
    </r>
  </si>
  <si>
    <t>2 02 01001 10 0000 151</t>
  </si>
  <si>
    <t>Дотации бюджетам поселений на выравнивание  бюджетной обеспеченности (ФФПП обл)</t>
  </si>
  <si>
    <t>Дотации бюджетам поселений на выравнивание бюджетной обеспеченности (ФФПП район)</t>
  </si>
  <si>
    <t>2 02 02000 00 0000 151</t>
  </si>
  <si>
    <t>2 02 02999 10 0000 151</t>
  </si>
  <si>
    <t>2 02 03000 00 0000 151</t>
  </si>
  <si>
    <t>2 02 04000 00 0000 151</t>
  </si>
  <si>
    <t>Иные межбюджетные трансферты</t>
  </si>
  <si>
    <t>1 08 04020 01 0000 110</t>
  </si>
  <si>
    <t>1 11 09045 10 0000 120</t>
  </si>
  <si>
    <t>от  __ ______  2009г.№____</t>
  </si>
  <si>
    <t>НАЛОГОВЫЕ И НЕНАЛОГОВЫЕ ДОХОДЫ</t>
  </si>
  <si>
    <t>НАЛОГОВЫЕ  ДОХОДЫ</t>
  </si>
  <si>
    <t>НАЛОГИ НА ПРИБЫЛЬ, ДОХОДЫ</t>
  </si>
  <si>
    <t>НАЛОГИ НА ИМУЩЕСТВО</t>
  </si>
  <si>
    <t>1 06 04000 00 0000 110</t>
  </si>
  <si>
    <t xml:space="preserve">Транспортный налог </t>
  </si>
  <si>
    <t>1 08 00000 00 0000 000</t>
  </si>
  <si>
    <t>ГОСУДАРСТВЕННАЯ ПОШЛИНА</t>
  </si>
  <si>
    <t>НЕНАЛОГОВЫЕ  ДОХОДЫ</t>
  </si>
  <si>
    <t>ДОХОДЫ ОТ ИСПОЛЬЗОВАНИЯ ИМУЩЕСТВА, НАХОДЯЩЕГОСЯ В ГОСУДАРСТВЕННОЙ И МУНИЦИПАЛЬНОЙ СОБСТВЕННОСТИ</t>
  </si>
  <si>
    <t>Прочие поступления от использования имущества, находящегося в собственности поселений  (за исключением имущества АУ и МУП, в т.ч. казенных)</t>
  </si>
  <si>
    <t>ДОХОДЫ ОТ ОКАЗАНИЯ ПЛАТНЫХ УСЛУГ И КОМПЕНСАЦИИ ЗАТРАТ ГОСУДАРСТВА</t>
  </si>
  <si>
    <t>1 13 03050 10 0504 130</t>
  </si>
  <si>
    <t xml:space="preserve">Прочие доходы от оказания платных услуг получателями средств бюджетов поселений и компенсации затрат государства бюджетов поселений (Доходы от платных услуг Адм.) </t>
  </si>
  <si>
    <t>1 13 03050 10 0505 130</t>
  </si>
  <si>
    <t>ДОХОДЫ  ОТ ПРОДАЖИ МАТЕРИАЛЬНЫХ И НЕМАТЕРИАЛЬНЫХ АКТИВОВ</t>
  </si>
  <si>
    <t>ПРОЧИЕ НЕНАЛОГОВЫЕ ДОХОДЫ</t>
  </si>
  <si>
    <t>1 17 05050 10 0504 180</t>
  </si>
  <si>
    <t>1 17 05050 10 0505 180</t>
  </si>
  <si>
    <t>Уточнённый  план на 2008год, (тыс.руб.)</t>
  </si>
  <si>
    <t>Первоначальный план                            2008 года,             тыс.руб.</t>
  </si>
  <si>
    <t>Исполнение за            2008 год, (тыс.руб.)</t>
  </si>
  <si>
    <t xml:space="preserve">% исполнения за 2008 год к уточненному плану </t>
  </si>
  <si>
    <t>ДОХОДЫ (налоговые, неналоговые)</t>
  </si>
  <si>
    <t>НАЛОГИ НА ПРИБЫЛЬ, ДОХОДЫ:</t>
  </si>
  <si>
    <t>НАЛОГИ НА ИМУЩЕСТВО:</t>
  </si>
  <si>
    <t>ГОСУДАРСТВЕННАЯ ПОШЛИНА, СБОРЫ</t>
  </si>
  <si>
    <t xml:space="preserve"> -     </t>
  </si>
  <si>
    <t>ДОХОДЫ ОТ ИСПОЛЬЗОВАНИЯ ИМУЩЕСТВА, НАХОДЯЩЕГОСЯ В ГОСУДАРСТВЕННОЙ И МУНИЦИПАЛЬНОЙ СОБСТВЕННОСТИ:</t>
  </si>
  <si>
    <t>Прочие поступления от использования имущества, находящегося в собственности поселений (за исключением имущества муниципальных автономоных учреждений, а также имущества муниципальных унитарных предприятий, в том числе казенных)</t>
  </si>
  <si>
    <t>ДОХОДЫ  ОТ ПРОДАЖИ МАТЕРИАЛЬНЫХ И НЕМАТЕРИАЛЬНЫХ АКТИВОВ:</t>
  </si>
  <si>
    <t>ПРОЧИЕ НЕНАЛОГОВЫЕ ДОХОДЫ:</t>
  </si>
  <si>
    <t>Дотации  бюджетам субъектов  Российской Федерации и муниципальных образований</t>
  </si>
  <si>
    <t>Субсидии  бюджетам субъектов  Российской Федерации и муниципальных образований</t>
  </si>
  <si>
    <t>Субвенции бюджетам субъектов  Российской Федерации и муниципальных образований</t>
  </si>
  <si>
    <t>2 02 04999 10 0000 151</t>
  </si>
  <si>
    <t>Прочие межюджетные трансферты, передаваемые бюджетам поселений</t>
  </si>
  <si>
    <t>ДОХОДЫ ОТ ПРЕДПРИНИМАТЕЛЬСКОЙ И ИНОЙ ПРИНОСЯЩЕЙ ДОХОД ДЕЯТЕЛЬНОСТИ</t>
  </si>
  <si>
    <t>3 02 01000 00 0000 000</t>
  </si>
  <si>
    <t>Доходы от продажи услуг, оказываемых учреждениями , находящимися в ведении органов местного самоуправления поселений</t>
  </si>
  <si>
    <t>3 03 02050 10 0000 000</t>
  </si>
  <si>
    <t>Безвозмездные поступления от предпринимательской и иной приносящей доход деятельности</t>
  </si>
  <si>
    <t>Прочие безвозмездные поступления учреждениям, находящимся в ведении органов местного самоуправления поселений</t>
  </si>
  <si>
    <t>Поступление доходов в бюджет муниципального образования Войсковицкое  сельское  поселение  за  2008 год</t>
  </si>
  <si>
    <t>1 11 09045 10 0111 120</t>
  </si>
  <si>
    <t>Прочие поступления от использования имущества (найм муниципального жилья)</t>
  </si>
  <si>
    <t>Прочие неналоговые доходы бюджетов поселений</t>
  </si>
  <si>
    <t xml:space="preserve">Прочие межбюджетные трансферты, передаваемые бюджетам поселений </t>
  </si>
  <si>
    <t>1 13 02000 10 0000 130</t>
  </si>
  <si>
    <t>Прочие доходы от компенсации затрат  бюджетов поселений</t>
  </si>
  <si>
    <t>1 13 02995 10 0000 130</t>
  </si>
  <si>
    <t xml:space="preserve">Прочие доходы от компенсации затрат  бюджетов поселений </t>
  </si>
  <si>
    <t>1 14 02053 10 0000 410</t>
  </si>
  <si>
    <t>Доходы от реализации иного имущества, находящегося 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</si>
  <si>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1 14 06013 10 0000 430</t>
  </si>
  <si>
    <t>Доходы, получаемые  в виде арендной платы  за земельные участки, государственная собственность на которые  не разграничена  и которые расположены  в границах поселений, а также средства от продажи права на заключение договоров  аренды указанных земельных участков</t>
  </si>
  <si>
    <t xml:space="preserve">Прочие доходы от оказания платных услуг получателями средств бюджетов поселений и компенсации затрат государства бюджетов поселений (Доходы от платных услуг МБУК) </t>
  </si>
  <si>
    <t>Первоначальний план на 2014год, (тыс.руб.)</t>
  </si>
  <si>
    <t>Уточнённый  план доходов на 2014год, (тыс.руб.)</t>
  </si>
  <si>
    <t>% исполнения  к уточненному плану за 2014 год</t>
  </si>
  <si>
    <t>1 03 02000 00 0000 000</t>
  </si>
  <si>
    <t>НАЛОГИ НА ТОВАРЫ(РАБОТЫ, УСЛУГИ),РЕАЛИЗУЕМЫЕ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</si>
  <si>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</si>
  <si>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РФ</t>
  </si>
  <si>
    <t>1 16 90050 10 0000 140</t>
  </si>
  <si>
    <t>Прочие поступления от денежных взысканий (штрафов) и иных сумм в возмещение ущерба, зачисляемые в бюджеты поселений</t>
  </si>
  <si>
    <t>2 02 03024 10 0000 151</t>
  </si>
  <si>
    <t>Субвенции бюджетам поселений на выполнение передаваемых полномочий субъектов Российской Федерации</t>
  </si>
  <si>
    <t>2 18 05000 00 0000 000</t>
  </si>
  <si>
    <t>Доходы бюджетов бюджетной системы Российской Федерации от возврата организациями остатков субсидий прошлых лет</t>
  </si>
  <si>
    <t>2 18 05010 10 0000 180</t>
  </si>
  <si>
    <t>Доходы бюджетов поселений от возврата остатков субсидий, субвенций и иных межбюджетных трансфертов, имеющих целевое назначение прошлых лет из бюджетов муниципальных районов</t>
  </si>
  <si>
    <t>2 19 05000 00 0000 000</t>
  </si>
  <si>
    <t>Возврат остатков субсидий, субвенций и иных межбюджетных трансфертов, имеющих целевое назначение прошлых лет</t>
  </si>
  <si>
    <t>2 19 05000 10 0000 151</t>
  </si>
  <si>
    <t>Возврат остатков субсидий, субвенций и иных межбюджетных трансфертов, имеющих целевое назначение, прошлых лет из бюджетов поселений</t>
  </si>
  <si>
    <t>Поступление доходов в бюджет муниципального образования Войсковицкое  сельское  поселение  за 1 полугодие 2014 года</t>
  </si>
  <si>
    <t>Исполнение за               1 полугодие  2014 года, (тыс.руб.)</t>
  </si>
  <si>
    <t>2 02 02216 10 0000 151</t>
  </si>
  <si>
    <t>Субсидии бюджетам поселений на осуществление дорожной деятельности в отношении автодорог общего пользования, а также капремонта и ремонта дворовых территорий</t>
  </si>
  <si>
    <t xml:space="preserve">к Отчету об исполнении бюджета  
МО Войсковицкое сельское поселение 
 </t>
  </si>
  <si>
    <t>за 1 полугодие 2014 года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</si>
</sst>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_-* #,##0.0_р_._-;\-* #,##0.0_р_._-;_-* &quot;-&quot;?_р_._-;_-@_-"/>
    <numFmt numFmtId="174" formatCode="#,##0.0"/>
    <numFmt numFmtId="175" formatCode="0.0%"/>
    <numFmt numFmtId="176" formatCode="[$-FC19]d\ mmmm\ yyyy\ &quot;г.&quot;"/>
    <numFmt numFmtId="177" formatCode="_-* #,##0.00_р_._-;\-* #,##0.00_р_._-;_-* \-??_р_._-;_-@_-"/>
    <numFmt numFmtId="178" formatCode="_-* #,##0.00000_р_._-;\-* #,##0.00000_р_._-;_-* &quot;-&quot;?????_р_._-;_-@_-"/>
  </numFmts>
  <fonts count="4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 vertical="distributed"/>
    </xf>
    <xf numFmtId="0" fontId="1" fillId="0" borderId="10" xfId="0" applyFont="1" applyBorder="1" applyAlignment="1">
      <alignment horizontal="center" vertical="distributed"/>
    </xf>
    <xf numFmtId="0" fontId="1" fillId="0" borderId="11" xfId="0" applyFont="1" applyBorder="1" applyAlignment="1">
      <alignment horizontal="center" vertical="distributed"/>
    </xf>
    <xf numFmtId="0" fontId="2" fillId="0" borderId="12" xfId="0" applyFont="1" applyBorder="1" applyAlignment="1">
      <alignment horizontal="center" vertical="distributed"/>
    </xf>
    <xf numFmtId="0" fontId="2" fillId="0" borderId="13" xfId="0" applyFont="1" applyBorder="1" applyAlignment="1">
      <alignment horizontal="center" vertical="distributed"/>
    </xf>
    <xf numFmtId="0" fontId="2" fillId="0" borderId="14" xfId="0" applyFont="1" applyBorder="1" applyAlignment="1">
      <alignment horizontal="center" vertical="distributed"/>
    </xf>
    <xf numFmtId="0" fontId="2" fillId="0" borderId="15" xfId="0" applyFont="1" applyBorder="1" applyAlignment="1">
      <alignment horizontal="center" vertical="distributed"/>
    </xf>
    <xf numFmtId="0" fontId="1" fillId="0" borderId="14" xfId="0" applyFont="1" applyBorder="1" applyAlignment="1">
      <alignment horizontal="center" vertical="distributed"/>
    </xf>
    <xf numFmtId="0" fontId="1" fillId="0" borderId="15" xfId="0" applyFont="1" applyBorder="1" applyAlignment="1">
      <alignment horizontal="left" vertical="distributed"/>
    </xf>
    <xf numFmtId="0" fontId="1" fillId="0" borderId="15" xfId="0" applyFont="1" applyBorder="1" applyAlignment="1">
      <alignment horizontal="center" vertical="distributed"/>
    </xf>
    <xf numFmtId="0" fontId="3" fillId="0" borderId="14" xfId="0" applyFont="1" applyBorder="1" applyAlignment="1">
      <alignment horizontal="center" vertical="distributed"/>
    </xf>
    <xf numFmtId="0" fontId="3" fillId="0" borderId="15" xfId="0" applyFont="1" applyBorder="1" applyAlignment="1">
      <alignment horizontal="left" vertical="distributed"/>
    </xf>
    <xf numFmtId="0" fontId="3" fillId="0" borderId="16" xfId="0" applyFont="1" applyBorder="1" applyAlignment="1">
      <alignment horizontal="center" vertical="distributed"/>
    </xf>
    <xf numFmtId="0" fontId="3" fillId="0" borderId="17" xfId="0" applyFont="1" applyBorder="1" applyAlignment="1">
      <alignment horizontal="left" vertical="distributed"/>
    </xf>
    <xf numFmtId="0" fontId="2" fillId="0" borderId="11" xfId="0" applyFont="1" applyBorder="1" applyAlignment="1">
      <alignment horizontal="center" vertical="distributed"/>
    </xf>
    <xf numFmtId="0" fontId="1" fillId="0" borderId="0" xfId="0" applyFont="1" applyAlignment="1">
      <alignment horizontal="center" vertical="distributed"/>
    </xf>
    <xf numFmtId="0" fontId="2" fillId="0" borderId="18" xfId="0" applyFont="1" applyBorder="1" applyAlignment="1">
      <alignment horizontal="right" vertical="distributed"/>
    </xf>
    <xf numFmtId="0" fontId="2" fillId="0" borderId="19" xfId="0" applyFont="1" applyBorder="1" applyAlignment="1">
      <alignment horizontal="right" vertical="distributed"/>
    </xf>
    <xf numFmtId="0" fontId="1" fillId="0" borderId="19" xfId="0" applyFont="1" applyBorder="1" applyAlignment="1">
      <alignment horizontal="right" vertical="distributed"/>
    </xf>
    <xf numFmtId="0" fontId="1" fillId="0" borderId="20" xfId="0" applyFont="1" applyBorder="1" applyAlignment="1">
      <alignment horizontal="right" vertical="distributed"/>
    </xf>
    <xf numFmtId="0" fontId="2" fillId="0" borderId="21" xfId="0" applyFont="1" applyBorder="1" applyAlignment="1">
      <alignment horizontal="right" vertical="distributed"/>
    </xf>
    <xf numFmtId="0" fontId="1" fillId="0" borderId="15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172" fontId="1" fillId="0" borderId="23" xfId="0" applyNumberFormat="1" applyFont="1" applyBorder="1" applyAlignment="1">
      <alignment horizontal="center" vertical="distributed"/>
    </xf>
    <xf numFmtId="172" fontId="2" fillId="0" borderId="23" xfId="0" applyNumberFormat="1" applyFont="1" applyBorder="1" applyAlignment="1">
      <alignment horizontal="center" vertical="distributed"/>
    </xf>
    <xf numFmtId="172" fontId="1" fillId="0" borderId="24" xfId="0" applyNumberFormat="1" applyFont="1" applyBorder="1" applyAlignment="1">
      <alignment horizontal="center" vertical="distributed"/>
    </xf>
    <xf numFmtId="172" fontId="2" fillId="0" borderId="22" xfId="0" applyNumberFormat="1" applyFont="1" applyBorder="1" applyAlignment="1">
      <alignment horizontal="center" vertical="distributed"/>
    </xf>
    <xf numFmtId="0" fontId="1" fillId="0" borderId="15" xfId="0" applyFont="1" applyBorder="1" applyAlignment="1">
      <alignment horizontal="right" vertical="distributed"/>
    </xf>
    <xf numFmtId="0" fontId="2" fillId="0" borderId="25" xfId="0" applyFont="1" applyBorder="1" applyAlignment="1">
      <alignment horizontal="center" vertical="distributed"/>
    </xf>
    <xf numFmtId="0" fontId="2" fillId="0" borderId="26" xfId="0" applyFont="1" applyBorder="1" applyAlignment="1">
      <alignment horizontal="center" vertical="distributed"/>
    </xf>
    <xf numFmtId="0" fontId="2" fillId="0" borderId="27" xfId="0" applyFont="1" applyBorder="1" applyAlignment="1">
      <alignment horizontal="right" vertical="distributed"/>
    </xf>
    <xf numFmtId="172" fontId="1" fillId="0" borderId="28" xfId="0" applyNumberFormat="1" applyFont="1" applyBorder="1" applyAlignment="1">
      <alignment horizontal="center" vertical="distributed"/>
    </xf>
    <xf numFmtId="172" fontId="2" fillId="0" borderId="29" xfId="0" applyNumberFormat="1" applyFont="1" applyBorder="1" applyAlignment="1">
      <alignment horizontal="center" vertical="distributed"/>
    </xf>
    <xf numFmtId="0" fontId="1" fillId="0" borderId="30" xfId="0" applyFont="1" applyBorder="1" applyAlignment="1">
      <alignment horizontal="center" vertical="distributed"/>
    </xf>
    <xf numFmtId="0" fontId="2" fillId="0" borderId="31" xfId="0" applyFont="1" applyBorder="1" applyAlignment="1">
      <alignment horizontal="center" vertical="distributed"/>
    </xf>
    <xf numFmtId="0" fontId="2" fillId="0" borderId="32" xfId="0" applyFont="1" applyBorder="1" applyAlignment="1">
      <alignment horizontal="right" vertical="distributed"/>
    </xf>
    <xf numFmtId="172" fontId="2" fillId="0" borderId="28" xfId="0" applyNumberFormat="1" applyFont="1" applyBorder="1" applyAlignment="1">
      <alignment horizontal="center" vertical="distributed"/>
    </xf>
    <xf numFmtId="0" fontId="1" fillId="0" borderId="28" xfId="0" applyNumberFormat="1" applyFont="1" applyBorder="1" applyAlignment="1">
      <alignment horizontal="center" vertical="distributed"/>
    </xf>
    <xf numFmtId="0" fontId="3" fillId="0" borderId="33" xfId="0" applyFont="1" applyBorder="1" applyAlignment="1">
      <alignment horizontal="center" vertical="distributed"/>
    </xf>
    <xf numFmtId="0" fontId="3" fillId="0" borderId="31" xfId="0" applyFont="1" applyBorder="1" applyAlignment="1">
      <alignment horizontal="left" vertical="distributed"/>
    </xf>
    <xf numFmtId="0" fontId="1" fillId="0" borderId="32" xfId="0" applyFont="1" applyBorder="1" applyAlignment="1">
      <alignment horizontal="right" vertical="distributed"/>
    </xf>
    <xf numFmtId="172" fontId="1" fillId="0" borderId="34" xfId="0" applyNumberFormat="1" applyFont="1" applyBorder="1" applyAlignment="1">
      <alignment horizontal="center" vertical="distributed"/>
    </xf>
    <xf numFmtId="0" fontId="4" fillId="0" borderId="21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173" fontId="1" fillId="0" borderId="15" xfId="0" applyNumberFormat="1" applyFont="1" applyBorder="1" applyAlignment="1">
      <alignment vertical="center"/>
    </xf>
    <xf numFmtId="0" fontId="2" fillId="0" borderId="25" xfId="0" applyFont="1" applyBorder="1" applyAlignment="1">
      <alignment horizontal="right" vertical="justify"/>
    </xf>
    <xf numFmtId="43" fontId="2" fillId="0" borderId="18" xfId="0" applyNumberFormat="1" applyFont="1" applyBorder="1" applyAlignment="1">
      <alignment horizontal="right" vertical="justify"/>
    </xf>
    <xf numFmtId="173" fontId="2" fillId="0" borderId="13" xfId="0" applyNumberFormat="1" applyFont="1" applyBorder="1" applyAlignment="1">
      <alignment horizontal="right" vertical="top"/>
    </xf>
    <xf numFmtId="0" fontId="2" fillId="0" borderId="14" xfId="0" applyFont="1" applyBorder="1" applyAlignment="1">
      <alignment horizontal="right" vertical="justify"/>
    </xf>
    <xf numFmtId="43" fontId="2" fillId="0" borderId="19" xfId="0" applyNumberFormat="1" applyFont="1" applyBorder="1" applyAlignment="1">
      <alignment horizontal="right" vertical="justify"/>
    </xf>
    <xf numFmtId="0" fontId="1" fillId="0" borderId="14" xfId="0" applyFont="1" applyBorder="1" applyAlignment="1">
      <alignment horizontal="right" vertical="justify"/>
    </xf>
    <xf numFmtId="43" fontId="1" fillId="0" borderId="19" xfId="0" applyNumberFormat="1" applyFont="1" applyBorder="1" applyAlignment="1">
      <alignment horizontal="right" vertical="justify"/>
    </xf>
    <xf numFmtId="43" fontId="1" fillId="0" borderId="15" xfId="0" applyNumberFormat="1" applyFont="1" applyBorder="1" applyAlignment="1">
      <alignment horizontal="right" vertical="justify"/>
    </xf>
    <xf numFmtId="173" fontId="1" fillId="0" borderId="13" xfId="0" applyNumberFormat="1" applyFont="1" applyBorder="1" applyAlignment="1">
      <alignment horizontal="right" vertical="top"/>
    </xf>
    <xf numFmtId="0" fontId="1" fillId="0" borderId="16" xfId="0" applyFont="1" applyBorder="1" applyAlignment="1">
      <alignment horizontal="right" vertical="justify"/>
    </xf>
    <xf numFmtId="43" fontId="1" fillId="0" borderId="36" xfId="0" applyNumberFormat="1" applyFont="1" applyBorder="1" applyAlignment="1">
      <alignment horizontal="right" vertical="justify"/>
    </xf>
    <xf numFmtId="173" fontId="1" fillId="0" borderId="37" xfId="0" applyNumberFormat="1" applyFont="1" applyBorder="1" applyAlignment="1">
      <alignment horizontal="right" vertical="top"/>
    </xf>
    <xf numFmtId="0" fontId="1" fillId="0" borderId="10" xfId="0" applyFont="1" applyBorder="1" applyAlignment="1">
      <alignment horizontal="right" vertical="justify"/>
    </xf>
    <xf numFmtId="43" fontId="2" fillId="0" borderId="21" xfId="0" applyNumberFormat="1" applyFont="1" applyBorder="1" applyAlignment="1">
      <alignment horizontal="right" vertical="justify"/>
    </xf>
    <xf numFmtId="173" fontId="2" fillId="0" borderId="35" xfId="0" applyNumberFormat="1" applyFont="1" applyBorder="1" applyAlignment="1">
      <alignment horizontal="right" vertical="top"/>
    </xf>
    <xf numFmtId="0" fontId="2" fillId="0" borderId="26" xfId="0" applyFont="1" applyBorder="1" applyAlignment="1">
      <alignment horizontal="justify" vertical="top" wrapText="1"/>
    </xf>
    <xf numFmtId="0" fontId="2" fillId="0" borderId="15" xfId="0" applyFont="1" applyBorder="1" applyAlignment="1">
      <alignment horizontal="justify" vertical="top" wrapText="1"/>
    </xf>
    <xf numFmtId="0" fontId="1" fillId="0" borderId="15" xfId="0" applyFont="1" applyBorder="1" applyAlignment="1">
      <alignment horizontal="justify" vertical="top" wrapText="1"/>
    </xf>
    <xf numFmtId="0" fontId="3" fillId="0" borderId="15" xfId="0" applyFont="1" applyBorder="1" applyAlignment="1">
      <alignment horizontal="justify" vertical="top" wrapText="1"/>
    </xf>
    <xf numFmtId="0" fontId="3" fillId="0" borderId="37" xfId="0" applyFont="1" applyBorder="1" applyAlignment="1">
      <alignment horizontal="justify" vertical="top" wrapText="1"/>
    </xf>
    <xf numFmtId="0" fontId="2" fillId="0" borderId="11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right" vertical="distributed"/>
    </xf>
    <xf numFmtId="173" fontId="2" fillId="0" borderId="18" xfId="0" applyNumberFormat="1" applyFont="1" applyBorder="1" applyAlignment="1">
      <alignment horizontal="right" vertical="justify"/>
    </xf>
    <xf numFmtId="173" fontId="2" fillId="0" borderId="19" xfId="0" applyNumberFormat="1" applyFont="1" applyBorder="1" applyAlignment="1">
      <alignment horizontal="right" vertical="justify"/>
    </xf>
    <xf numFmtId="173" fontId="1" fillId="0" borderId="19" xfId="0" applyNumberFormat="1" applyFont="1" applyBorder="1" applyAlignment="1">
      <alignment horizontal="right" vertical="justify"/>
    </xf>
    <xf numFmtId="173" fontId="1" fillId="0" borderId="15" xfId="0" applyNumberFormat="1" applyFont="1" applyBorder="1" applyAlignment="1">
      <alignment horizontal="right" vertical="justify"/>
    </xf>
    <xf numFmtId="173" fontId="1" fillId="0" borderId="36" xfId="0" applyNumberFormat="1" applyFont="1" applyBorder="1" applyAlignment="1">
      <alignment horizontal="right" vertical="justify"/>
    </xf>
    <xf numFmtId="173" fontId="2" fillId="0" borderId="21" xfId="0" applyNumberFormat="1" applyFont="1" applyBorder="1" applyAlignment="1">
      <alignment horizontal="right" vertical="justify"/>
    </xf>
    <xf numFmtId="0" fontId="2" fillId="0" borderId="15" xfId="0" applyFont="1" applyBorder="1" applyAlignment="1">
      <alignment horizontal="center"/>
    </xf>
    <xf numFmtId="0" fontId="1" fillId="0" borderId="15" xfId="0" applyFont="1" applyBorder="1" applyAlignment="1">
      <alignment vertical="top" wrapText="1"/>
    </xf>
    <xf numFmtId="4" fontId="1" fillId="0" borderId="15" xfId="0" applyNumberFormat="1" applyFont="1" applyBorder="1" applyAlignment="1">
      <alignment/>
    </xf>
    <xf numFmtId="0" fontId="1" fillId="0" borderId="15" xfId="0" applyNumberFormat="1" applyFont="1" applyBorder="1" applyAlignment="1">
      <alignment/>
    </xf>
    <xf numFmtId="0" fontId="1" fillId="0" borderId="0" xfId="0" applyFont="1" applyAlignment="1">
      <alignment horizontal="center"/>
    </xf>
    <xf numFmtId="4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/>
    </xf>
    <xf numFmtId="4" fontId="2" fillId="0" borderId="15" xfId="0" applyNumberFormat="1" applyFont="1" applyBorder="1" applyAlignment="1">
      <alignment/>
    </xf>
    <xf numFmtId="0" fontId="8" fillId="0" borderId="38" xfId="0" applyFont="1" applyBorder="1" applyAlignment="1">
      <alignment vertical="top"/>
    </xf>
    <xf numFmtId="0" fontId="2" fillId="0" borderId="38" xfId="0" applyFont="1" applyBorder="1" applyAlignment="1">
      <alignment vertical="top"/>
    </xf>
    <xf numFmtId="177" fontId="13" fillId="0" borderId="38" xfId="0" applyNumberFormat="1" applyFont="1" applyBorder="1" applyAlignment="1">
      <alignment vertical="top"/>
    </xf>
    <xf numFmtId="177" fontId="10" fillId="0" borderId="38" xfId="0" applyNumberFormat="1" applyFont="1" applyBorder="1" applyAlignment="1">
      <alignment vertical="top"/>
    </xf>
    <xf numFmtId="0" fontId="11" fillId="0" borderId="38" xfId="0" applyFont="1" applyBorder="1" applyAlignment="1">
      <alignment vertical="top" wrapText="1"/>
    </xf>
    <xf numFmtId="177" fontId="12" fillId="0" borderId="38" xfId="0" applyNumberFormat="1" applyFont="1" applyBorder="1" applyAlignment="1">
      <alignment vertical="top"/>
    </xf>
    <xf numFmtId="49" fontId="8" fillId="0" borderId="38" xfId="0" applyNumberFormat="1" applyFont="1" applyBorder="1" applyAlignment="1">
      <alignment vertical="top"/>
    </xf>
    <xf numFmtId="0" fontId="8" fillId="0" borderId="38" xfId="0" applyFont="1" applyBorder="1" applyAlignment="1">
      <alignment vertical="top" wrapText="1"/>
    </xf>
    <xf numFmtId="49" fontId="8" fillId="0" borderId="38" xfId="0" applyNumberFormat="1" applyFont="1" applyBorder="1" applyAlignment="1">
      <alignment vertical="top" wrapText="1"/>
    </xf>
    <xf numFmtId="0" fontId="9" fillId="0" borderId="38" xfId="0" applyFont="1" applyBorder="1" applyAlignment="1">
      <alignment vertical="top" wrapText="1"/>
    </xf>
    <xf numFmtId="0" fontId="8" fillId="33" borderId="38" xfId="0" applyFont="1" applyFill="1" applyBorder="1" applyAlignment="1">
      <alignment vertical="top" wrapText="1"/>
    </xf>
    <xf numFmtId="0" fontId="9" fillId="0" borderId="38" xfId="0" applyFont="1" applyBorder="1" applyAlignment="1">
      <alignment vertical="top"/>
    </xf>
    <xf numFmtId="177" fontId="12" fillId="33" borderId="38" xfId="0" applyNumberFormat="1" applyFont="1" applyFill="1" applyBorder="1" applyAlignment="1">
      <alignment vertical="top"/>
    </xf>
    <xf numFmtId="177" fontId="10" fillId="0" borderId="38" xfId="0" applyNumberFormat="1" applyFont="1" applyBorder="1" applyAlignment="1">
      <alignment vertical="top" wrapText="1"/>
    </xf>
    <xf numFmtId="177" fontId="12" fillId="0" borderId="38" xfId="0" applyNumberFormat="1" applyFont="1" applyFill="1" applyBorder="1" applyAlignment="1">
      <alignment vertical="top"/>
    </xf>
    <xf numFmtId="175" fontId="2" fillId="0" borderId="15" xfId="0" applyNumberFormat="1" applyFont="1" applyBorder="1" applyAlignment="1">
      <alignment horizontal="center" vertical="top"/>
    </xf>
    <xf numFmtId="0" fontId="1" fillId="0" borderId="15" xfId="0" applyFont="1" applyFill="1" applyBorder="1" applyAlignment="1">
      <alignment horizontal="center" vertical="distributed"/>
    </xf>
    <xf numFmtId="0" fontId="4" fillId="10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177" fontId="10" fillId="0" borderId="39" xfId="0" applyNumberFormat="1" applyFont="1" applyBorder="1" applyAlignment="1">
      <alignment vertical="top"/>
    </xf>
    <xf numFmtId="175" fontId="1" fillId="0" borderId="15" xfId="0" applyNumberFormat="1" applyFont="1" applyBorder="1" applyAlignment="1">
      <alignment horizontal="center" vertical="top"/>
    </xf>
    <xf numFmtId="0" fontId="1" fillId="0" borderId="0" xfId="0" applyFont="1" applyAlignment="1">
      <alignment horizontal="right" vertical="distributed"/>
    </xf>
    <xf numFmtId="0" fontId="2" fillId="0" borderId="0" xfId="0" applyFont="1" applyAlignment="1">
      <alignment horizontal="center" vertical="distributed"/>
    </xf>
    <xf numFmtId="0" fontId="2" fillId="0" borderId="40" xfId="0" applyFont="1" applyBorder="1" applyAlignment="1">
      <alignment horizontal="center" vertical="justify"/>
    </xf>
    <xf numFmtId="0" fontId="1" fillId="0" borderId="0" xfId="0" applyFont="1" applyAlignment="1">
      <alignment horizontal="center" vertical="distributed"/>
    </xf>
    <xf numFmtId="0" fontId="1" fillId="0" borderId="0" xfId="0" applyFont="1" applyAlignment="1">
      <alignment horizontal="center" vertical="distributed" wrapText="1"/>
    </xf>
    <xf numFmtId="0" fontId="2" fillId="0" borderId="41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justify"/>
    </xf>
    <xf numFmtId="0" fontId="10" fillId="0" borderId="38" xfId="0" applyFont="1" applyBorder="1" applyAlignment="1">
      <alignment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21.8515625" style="1" customWidth="1"/>
    <col min="2" max="2" width="40.7109375" style="1" customWidth="1"/>
    <col min="3" max="3" width="11.421875" style="1" customWidth="1"/>
    <col min="4" max="16384" width="9.140625" style="1" customWidth="1"/>
  </cols>
  <sheetData>
    <row r="1" spans="2:6" ht="12.75">
      <c r="B1" s="109" t="s">
        <v>0</v>
      </c>
      <c r="C1" s="109"/>
      <c r="D1" s="109"/>
      <c r="E1" s="109"/>
      <c r="F1" s="109"/>
    </row>
    <row r="2" spans="1:6" ht="12.75" customHeight="1">
      <c r="A2" s="109" t="s">
        <v>1</v>
      </c>
      <c r="B2" s="109"/>
      <c r="C2" s="109"/>
      <c r="D2" s="109"/>
      <c r="E2" s="109"/>
      <c r="F2" s="109"/>
    </row>
    <row r="3" spans="2:6" ht="12.75" customHeight="1">
      <c r="B3" s="109" t="s">
        <v>2</v>
      </c>
      <c r="C3" s="109"/>
      <c r="D3" s="109"/>
      <c r="E3" s="109"/>
      <c r="F3" s="109"/>
    </row>
    <row r="5" spans="1:3" ht="13.5" thickBot="1">
      <c r="A5" s="110" t="s">
        <v>3</v>
      </c>
      <c r="B5" s="110"/>
      <c r="C5" s="110"/>
    </row>
    <row r="6" spans="1:6" ht="57.75" customHeight="1" thickBot="1">
      <c r="A6" s="24" t="s">
        <v>4</v>
      </c>
      <c r="B6" s="4" t="s">
        <v>51</v>
      </c>
      <c r="C6" s="26" t="s">
        <v>52</v>
      </c>
      <c r="D6" s="26" t="s">
        <v>53</v>
      </c>
      <c r="E6" s="27" t="s">
        <v>54</v>
      </c>
      <c r="F6" s="28" t="s">
        <v>50</v>
      </c>
    </row>
    <row r="7" spans="1:6" ht="12.75">
      <c r="A7" s="5" t="s">
        <v>5</v>
      </c>
      <c r="B7" s="6" t="s">
        <v>6</v>
      </c>
      <c r="C7" s="18">
        <f>C8+C10+C13+C18+C22</f>
        <v>4838</v>
      </c>
      <c r="D7" s="18">
        <f>D8+D10+D13+D18+D22</f>
        <v>635</v>
      </c>
      <c r="E7" s="18">
        <f>E8+E10+E13+E18+E22</f>
        <v>503.5</v>
      </c>
      <c r="F7" s="30">
        <f>E7/D7*100</f>
        <v>79.29133858267716</v>
      </c>
    </row>
    <row r="8" spans="1:6" ht="15.75" customHeight="1">
      <c r="A8" s="7" t="s">
        <v>7</v>
      </c>
      <c r="B8" s="8" t="s">
        <v>8</v>
      </c>
      <c r="C8" s="19">
        <f>SUM(C9)</f>
        <v>1431</v>
      </c>
      <c r="D8" s="19">
        <f>SUM(D9)</f>
        <v>267</v>
      </c>
      <c r="E8" s="19">
        <f>SUM(E9)</f>
        <v>308.7</v>
      </c>
      <c r="F8" s="30">
        <f aca="true" t="shared" si="0" ref="F8:F30">E8/D8*100</f>
        <v>115.61797752808988</v>
      </c>
    </row>
    <row r="9" spans="1:6" ht="12.75">
      <c r="A9" s="9" t="s">
        <v>9</v>
      </c>
      <c r="B9" s="10" t="s">
        <v>10</v>
      </c>
      <c r="C9" s="20">
        <v>1431</v>
      </c>
      <c r="D9" s="23">
        <v>267</v>
      </c>
      <c r="E9" s="23">
        <v>308.7</v>
      </c>
      <c r="F9" s="29">
        <f t="shared" si="0"/>
        <v>115.61797752808988</v>
      </c>
    </row>
    <row r="10" spans="1:6" ht="12.75">
      <c r="A10" s="7" t="s">
        <v>11</v>
      </c>
      <c r="B10" s="8" t="s">
        <v>12</v>
      </c>
      <c r="C10" s="19">
        <f>C11+C12</f>
        <v>1735</v>
      </c>
      <c r="D10" s="19">
        <f>D11+D12</f>
        <v>84</v>
      </c>
      <c r="E10" s="19">
        <f>E11+E12</f>
        <v>10.2</v>
      </c>
      <c r="F10" s="30">
        <f t="shared" si="0"/>
        <v>12.14285714285714</v>
      </c>
    </row>
    <row r="11" spans="1:6" ht="12.75">
      <c r="A11" s="9" t="s">
        <v>47</v>
      </c>
      <c r="B11" s="10" t="s">
        <v>13</v>
      </c>
      <c r="C11" s="20">
        <v>392</v>
      </c>
      <c r="D11" s="23">
        <v>20</v>
      </c>
      <c r="E11" s="23">
        <v>10.2</v>
      </c>
      <c r="F11" s="29">
        <f t="shared" si="0"/>
        <v>51</v>
      </c>
    </row>
    <row r="12" spans="1:6" ht="12.75">
      <c r="A12" s="7" t="s">
        <v>48</v>
      </c>
      <c r="B12" s="11" t="s">
        <v>14</v>
      </c>
      <c r="C12" s="20">
        <v>1343</v>
      </c>
      <c r="D12" s="23">
        <v>64</v>
      </c>
      <c r="E12" s="23"/>
      <c r="F12" s="29">
        <f t="shared" si="0"/>
        <v>0</v>
      </c>
    </row>
    <row r="13" spans="1:6" ht="40.5" customHeight="1">
      <c r="A13" s="7" t="s">
        <v>15</v>
      </c>
      <c r="B13" s="8" t="s">
        <v>16</v>
      </c>
      <c r="C13" s="19">
        <f>SUM(C14+C17)</f>
        <v>790</v>
      </c>
      <c r="D13" s="19">
        <f>SUM(D14+D17)</f>
        <v>63</v>
      </c>
      <c r="E13" s="19">
        <f>SUM(E14+E17)</f>
        <v>184.6</v>
      </c>
      <c r="F13" s="30">
        <f t="shared" si="0"/>
        <v>293.015873015873</v>
      </c>
    </row>
    <row r="14" spans="1:6" ht="38.25">
      <c r="A14" s="9" t="s">
        <v>17</v>
      </c>
      <c r="B14" s="10" t="s">
        <v>18</v>
      </c>
      <c r="C14" s="19">
        <f>SUM(C15+C16)</f>
        <v>730</v>
      </c>
      <c r="D14" s="19">
        <f>SUM(D15+D16)</f>
        <v>50</v>
      </c>
      <c r="E14" s="19">
        <f>SUM(E15+E16)</f>
        <v>184.6</v>
      </c>
      <c r="F14" s="30">
        <f t="shared" si="0"/>
        <v>369.2</v>
      </c>
    </row>
    <row r="15" spans="1:6" ht="76.5">
      <c r="A15" s="12" t="s">
        <v>19</v>
      </c>
      <c r="B15" s="13" t="s">
        <v>20</v>
      </c>
      <c r="C15" s="20">
        <v>670</v>
      </c>
      <c r="D15" s="20">
        <v>37</v>
      </c>
      <c r="E15" s="20">
        <v>180.6</v>
      </c>
      <c r="F15" s="29">
        <f t="shared" si="0"/>
        <v>488.10810810810807</v>
      </c>
    </row>
    <row r="16" spans="1:6" ht="69.75" customHeight="1">
      <c r="A16" s="12" t="s">
        <v>45</v>
      </c>
      <c r="B16" s="13" t="s">
        <v>46</v>
      </c>
      <c r="C16" s="20">
        <v>60</v>
      </c>
      <c r="D16" s="20">
        <v>13</v>
      </c>
      <c r="E16" s="20">
        <v>4</v>
      </c>
      <c r="F16" s="29">
        <f t="shared" si="0"/>
        <v>30.76923076923077</v>
      </c>
    </row>
    <row r="17" spans="1:6" ht="38.25">
      <c r="A17" s="9" t="s">
        <v>21</v>
      </c>
      <c r="B17" s="10" t="s">
        <v>22</v>
      </c>
      <c r="C17" s="20">
        <v>60</v>
      </c>
      <c r="D17" s="20">
        <v>13</v>
      </c>
      <c r="E17" s="20"/>
      <c r="F17" s="29">
        <f t="shared" si="0"/>
        <v>0</v>
      </c>
    </row>
    <row r="18" spans="1:6" ht="25.5">
      <c r="A18" s="7" t="s">
        <v>23</v>
      </c>
      <c r="B18" s="8" t="s">
        <v>24</v>
      </c>
      <c r="C18" s="19">
        <f>SUM(C19)</f>
        <v>848</v>
      </c>
      <c r="D18" s="19">
        <f>SUM(D19)</f>
        <v>212</v>
      </c>
      <c r="E18" s="19">
        <f>SUM(E19)</f>
        <v>0</v>
      </c>
      <c r="F18" s="30">
        <f t="shared" si="0"/>
        <v>0</v>
      </c>
    </row>
    <row r="19" spans="1:6" ht="25.5">
      <c r="A19" s="9" t="s">
        <v>25</v>
      </c>
      <c r="B19" s="10" t="s">
        <v>26</v>
      </c>
      <c r="C19" s="20">
        <v>848</v>
      </c>
      <c r="D19" s="23">
        <v>212</v>
      </c>
      <c r="E19" s="23"/>
      <c r="F19" s="29">
        <f t="shared" si="0"/>
        <v>0</v>
      </c>
    </row>
    <row r="20" spans="1:6" ht="25.5" hidden="1">
      <c r="A20" s="7" t="s">
        <v>27</v>
      </c>
      <c r="B20" s="8" t="s">
        <v>28</v>
      </c>
      <c r="C20" s="19">
        <f>SUM(C21)</f>
        <v>0</v>
      </c>
      <c r="D20" s="23"/>
      <c r="E20" s="23"/>
      <c r="F20" s="29" t="e">
        <f t="shared" si="0"/>
        <v>#DIV/0!</v>
      </c>
    </row>
    <row r="21" spans="1:6" ht="25.5" hidden="1">
      <c r="A21" s="9" t="s">
        <v>29</v>
      </c>
      <c r="B21" s="10" t="s">
        <v>30</v>
      </c>
      <c r="C21" s="20">
        <v>0</v>
      </c>
      <c r="D21" s="23"/>
      <c r="E21" s="23"/>
      <c r="F21" s="29" t="e">
        <f t="shared" si="0"/>
        <v>#DIV/0!</v>
      </c>
    </row>
    <row r="22" spans="1:6" ht="12.75">
      <c r="A22" s="7" t="s">
        <v>31</v>
      </c>
      <c r="B22" s="8" t="s">
        <v>32</v>
      </c>
      <c r="C22" s="19">
        <f>SUM(C23)</f>
        <v>34</v>
      </c>
      <c r="D22" s="19">
        <f>SUM(D23)</f>
        <v>9</v>
      </c>
      <c r="E22" s="19">
        <f>SUM(E23)</f>
        <v>0</v>
      </c>
      <c r="F22" s="30">
        <f t="shared" si="0"/>
        <v>0</v>
      </c>
    </row>
    <row r="23" spans="1:6" ht="12.75">
      <c r="A23" s="9" t="s">
        <v>33</v>
      </c>
      <c r="B23" s="10" t="s">
        <v>32</v>
      </c>
      <c r="C23" s="20">
        <v>34</v>
      </c>
      <c r="D23" s="23">
        <v>9</v>
      </c>
      <c r="E23" s="23"/>
      <c r="F23" s="29">
        <f t="shared" si="0"/>
        <v>0</v>
      </c>
    </row>
    <row r="24" spans="1:6" ht="42" customHeight="1">
      <c r="A24" s="7" t="s">
        <v>34</v>
      </c>
      <c r="B24" s="8" t="s">
        <v>35</v>
      </c>
      <c r="C24" s="19">
        <f>SUM(C26)</f>
        <v>3209.4</v>
      </c>
      <c r="D24" s="19">
        <f>SUM(D26)</f>
        <v>781.1</v>
      </c>
      <c r="E24" s="19">
        <f>SUM(E26)</f>
        <v>781.1</v>
      </c>
      <c r="F24" s="30">
        <f t="shared" si="0"/>
        <v>100</v>
      </c>
    </row>
    <row r="25" spans="1:6" ht="28.5" customHeight="1">
      <c r="A25" s="9" t="s">
        <v>36</v>
      </c>
      <c r="B25" s="11" t="s">
        <v>49</v>
      </c>
      <c r="C25" s="20">
        <v>3209.4</v>
      </c>
      <c r="D25" s="23">
        <v>781.1</v>
      </c>
      <c r="E25" s="23">
        <v>781.1</v>
      </c>
      <c r="F25" s="29">
        <f t="shared" si="0"/>
        <v>100</v>
      </c>
    </row>
    <row r="26" spans="1:6" ht="25.5">
      <c r="A26" s="9" t="s">
        <v>36</v>
      </c>
      <c r="B26" s="10" t="s">
        <v>37</v>
      </c>
      <c r="C26" s="20">
        <v>3209.4</v>
      </c>
      <c r="D26" s="23">
        <v>781.1</v>
      </c>
      <c r="E26" s="23">
        <v>781.1</v>
      </c>
      <c r="F26" s="29">
        <f t="shared" si="0"/>
        <v>100</v>
      </c>
    </row>
    <row r="27" spans="1:6" ht="25.5">
      <c r="A27" s="7" t="s">
        <v>38</v>
      </c>
      <c r="B27" s="8" t="s">
        <v>39</v>
      </c>
      <c r="C27" s="19">
        <f>SUM(C28)</f>
        <v>150</v>
      </c>
      <c r="D27" s="19">
        <f>SUM(D28)</f>
        <v>37</v>
      </c>
      <c r="E27" s="19">
        <f>SUM(E28)</f>
        <v>12.2</v>
      </c>
      <c r="F27" s="30">
        <f t="shared" si="0"/>
        <v>32.97297297297297</v>
      </c>
    </row>
    <row r="28" spans="1:6" ht="12.75">
      <c r="A28" s="9" t="s">
        <v>40</v>
      </c>
      <c r="B28" s="10" t="s">
        <v>41</v>
      </c>
      <c r="C28" s="20">
        <f>SUM(C29)</f>
        <v>150</v>
      </c>
      <c r="D28" s="23">
        <v>37</v>
      </c>
      <c r="E28" s="23">
        <v>12.2</v>
      </c>
      <c r="F28" s="29">
        <f t="shared" si="0"/>
        <v>32.97297297297297</v>
      </c>
    </row>
    <row r="29" spans="1:6" ht="13.5" thickBot="1">
      <c r="A29" s="14" t="s">
        <v>42</v>
      </c>
      <c r="B29" s="15" t="s">
        <v>43</v>
      </c>
      <c r="C29" s="21">
        <v>150</v>
      </c>
      <c r="D29" s="25">
        <v>37</v>
      </c>
      <c r="E29" s="25">
        <v>12.2</v>
      </c>
      <c r="F29" s="31">
        <f t="shared" si="0"/>
        <v>32.97297297297297</v>
      </c>
    </row>
    <row r="30" spans="1:6" ht="13.5" thickBot="1">
      <c r="A30" s="3"/>
      <c r="B30" s="16" t="s">
        <v>44</v>
      </c>
      <c r="C30" s="22">
        <f>SUM(C27+C24+C7)</f>
        <v>8197.4</v>
      </c>
      <c r="D30" s="22">
        <f>SUM(D27+D24+D7)</f>
        <v>1453.1</v>
      </c>
      <c r="E30" s="22">
        <f>SUM(E27+E24+E7)</f>
        <v>1296.8000000000002</v>
      </c>
      <c r="F30" s="32">
        <f t="shared" si="0"/>
        <v>89.24368591287593</v>
      </c>
    </row>
    <row r="31" spans="1:3" ht="12.75">
      <c r="A31" s="17"/>
      <c r="B31" s="17"/>
      <c r="C31" s="2"/>
    </row>
    <row r="32" spans="1:3" ht="12.75">
      <c r="A32" s="17"/>
      <c r="B32" s="17"/>
      <c r="C32" s="2"/>
    </row>
    <row r="33" spans="1:3" ht="12.75">
      <c r="A33" s="17"/>
      <c r="B33" s="17"/>
      <c r="C33" s="2"/>
    </row>
    <row r="34" spans="1:3" ht="12.75">
      <c r="A34" s="17"/>
      <c r="B34" s="17"/>
      <c r="C34" s="2"/>
    </row>
    <row r="35" spans="1:3" ht="12.75">
      <c r="A35" s="17"/>
      <c r="B35" s="17"/>
      <c r="C35" s="2"/>
    </row>
    <row r="36" spans="1:3" ht="12.75">
      <c r="A36" s="17"/>
      <c r="B36" s="17"/>
      <c r="C36" s="2"/>
    </row>
    <row r="37" spans="1:3" ht="12.75">
      <c r="A37" s="17"/>
      <c r="B37" s="17"/>
      <c r="C37" s="2"/>
    </row>
    <row r="38" spans="1:3" ht="12.75">
      <c r="A38" s="17"/>
      <c r="B38" s="17"/>
      <c r="C38" s="2"/>
    </row>
    <row r="39" spans="1:3" ht="12.75">
      <c r="A39" s="17"/>
      <c r="B39" s="17"/>
      <c r="C39" s="2"/>
    </row>
    <row r="40" spans="1:3" ht="12.75">
      <c r="A40" s="17"/>
      <c r="B40" s="17"/>
      <c r="C40" s="2"/>
    </row>
    <row r="41" spans="1:3" ht="12.75">
      <c r="A41" s="17"/>
      <c r="B41" s="17"/>
      <c r="C41" s="2"/>
    </row>
    <row r="42" spans="1:3" ht="12.75">
      <c r="A42" s="17"/>
      <c r="B42" s="17"/>
      <c r="C42" s="2"/>
    </row>
  </sheetData>
  <sheetProtection/>
  <mergeCells count="4">
    <mergeCell ref="B1:F1"/>
    <mergeCell ref="A2:F2"/>
    <mergeCell ref="B3:F3"/>
    <mergeCell ref="A5:C5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zoomScalePageLayoutView="0" workbookViewId="0" topLeftCell="A1">
      <selection activeCell="A5" sqref="A4:F5"/>
    </sheetView>
  </sheetViews>
  <sheetFormatPr defaultColWidth="9.140625" defaultRowHeight="12.75"/>
  <cols>
    <col min="1" max="1" width="21.8515625" style="1" customWidth="1"/>
    <col min="2" max="2" width="40.7109375" style="1" customWidth="1"/>
    <col min="3" max="3" width="11.421875" style="1" customWidth="1"/>
    <col min="4" max="4" width="9.140625" style="1" hidden="1" customWidth="1"/>
    <col min="5" max="5" width="10.00390625" style="1" customWidth="1"/>
    <col min="6" max="6" width="9.57421875" style="1" customWidth="1"/>
    <col min="7" max="16384" width="9.140625" style="1" customWidth="1"/>
  </cols>
  <sheetData>
    <row r="1" spans="2:6" ht="12.75">
      <c r="B1" s="109" t="s">
        <v>0</v>
      </c>
      <c r="C1" s="109"/>
      <c r="D1" s="109"/>
      <c r="E1" s="109"/>
      <c r="F1" s="109"/>
    </row>
    <row r="2" spans="1:6" ht="12.75" customHeight="1">
      <c r="A2" s="109" t="s">
        <v>70</v>
      </c>
      <c r="B2" s="109"/>
      <c r="C2" s="109"/>
      <c r="D2" s="109"/>
      <c r="E2" s="109"/>
      <c r="F2" s="109"/>
    </row>
    <row r="3" spans="2:6" ht="12.75" customHeight="1">
      <c r="B3" s="109" t="s">
        <v>71</v>
      </c>
      <c r="C3" s="109"/>
      <c r="D3" s="109"/>
      <c r="E3" s="109"/>
      <c r="F3" s="109"/>
    </row>
    <row r="5" spans="1:3" ht="13.5" thickBot="1">
      <c r="A5" s="110" t="s">
        <v>67</v>
      </c>
      <c r="B5" s="110"/>
      <c r="C5" s="110"/>
    </row>
    <row r="6" spans="1:6" ht="62.25" customHeight="1" thickBot="1">
      <c r="A6" s="24" t="s">
        <v>4</v>
      </c>
      <c r="B6" s="4" t="s">
        <v>51</v>
      </c>
      <c r="C6" s="26" t="s">
        <v>60</v>
      </c>
      <c r="D6" s="26" t="s">
        <v>64</v>
      </c>
      <c r="E6" s="48" t="s">
        <v>65</v>
      </c>
      <c r="F6" s="49" t="s">
        <v>66</v>
      </c>
    </row>
    <row r="7" spans="1:6" ht="12.75">
      <c r="A7" s="34" t="s">
        <v>5</v>
      </c>
      <c r="B7" s="35" t="s">
        <v>6</v>
      </c>
      <c r="C7" s="36">
        <f>C8+C10+C13+C18+C22</f>
        <v>7470.5</v>
      </c>
      <c r="D7" s="36">
        <f>D8+D10+D13+D18+D22</f>
        <v>7389.5</v>
      </c>
      <c r="E7" s="36">
        <f>E8+E10+E13+E18+E22</f>
        <v>8798.3</v>
      </c>
      <c r="F7" s="30">
        <f aca="true" t="shared" si="0" ref="F7:F19">E7/C7*100</f>
        <v>117.7739107154809</v>
      </c>
    </row>
    <row r="8" spans="1:6" ht="15.75" customHeight="1">
      <c r="A8" s="7" t="s">
        <v>7</v>
      </c>
      <c r="B8" s="8" t="s">
        <v>8</v>
      </c>
      <c r="C8" s="19">
        <f>SUM(C9)</f>
        <v>3381.3</v>
      </c>
      <c r="D8" s="19">
        <f>SUM(D9)</f>
        <v>3381.3</v>
      </c>
      <c r="E8" s="19">
        <f>SUM(E9)</f>
        <v>4566.4</v>
      </c>
      <c r="F8" s="42">
        <f t="shared" si="0"/>
        <v>135.04864992754264</v>
      </c>
    </row>
    <row r="9" spans="1:6" ht="12.75">
      <c r="A9" s="12" t="s">
        <v>9</v>
      </c>
      <c r="B9" s="10" t="s">
        <v>10</v>
      </c>
      <c r="C9" s="20">
        <v>3381.3</v>
      </c>
      <c r="D9" s="23">
        <v>3381.3</v>
      </c>
      <c r="E9" s="23">
        <v>4566.4</v>
      </c>
      <c r="F9" s="37">
        <f t="shared" si="0"/>
        <v>135.04864992754264</v>
      </c>
    </row>
    <row r="10" spans="1:6" ht="12.75">
      <c r="A10" s="7" t="s">
        <v>11</v>
      </c>
      <c r="B10" s="8" t="s">
        <v>12</v>
      </c>
      <c r="C10" s="19">
        <f>C11+C12</f>
        <v>656</v>
      </c>
      <c r="D10" s="19">
        <f>D11+D12</f>
        <v>656</v>
      </c>
      <c r="E10" s="19">
        <f>E11+E12</f>
        <v>496.1</v>
      </c>
      <c r="F10" s="42">
        <f t="shared" si="0"/>
        <v>75.62500000000001</v>
      </c>
    </row>
    <row r="11" spans="1:6" ht="12.75">
      <c r="A11" s="12" t="s">
        <v>47</v>
      </c>
      <c r="B11" s="10" t="s">
        <v>13</v>
      </c>
      <c r="C11" s="20">
        <v>123</v>
      </c>
      <c r="D11" s="23">
        <v>123</v>
      </c>
      <c r="E11" s="23">
        <v>99.4</v>
      </c>
      <c r="F11" s="37">
        <f t="shared" si="0"/>
        <v>80.81300813008131</v>
      </c>
    </row>
    <row r="12" spans="1:6" ht="12.75">
      <c r="A12" s="12" t="s">
        <v>48</v>
      </c>
      <c r="B12" s="10" t="s">
        <v>14</v>
      </c>
      <c r="C12" s="20">
        <v>533</v>
      </c>
      <c r="D12" s="23">
        <v>533</v>
      </c>
      <c r="E12" s="23">
        <v>396.7</v>
      </c>
      <c r="F12" s="37">
        <f t="shared" si="0"/>
        <v>74.42776735459663</v>
      </c>
    </row>
    <row r="13" spans="1:6" ht="40.5" customHeight="1">
      <c r="A13" s="7" t="s">
        <v>15</v>
      </c>
      <c r="B13" s="8" t="s">
        <v>16</v>
      </c>
      <c r="C13" s="19">
        <f>SUM(C14+C17)</f>
        <v>2436.2</v>
      </c>
      <c r="D13" s="19">
        <f>SUM(D14+D17)</f>
        <v>2436.2</v>
      </c>
      <c r="E13" s="19">
        <f>SUM(E14+E17)</f>
        <v>3666.9</v>
      </c>
      <c r="F13" s="42">
        <f t="shared" si="0"/>
        <v>150.51719891634514</v>
      </c>
    </row>
    <row r="14" spans="1:6" ht="38.25">
      <c r="A14" s="12" t="s">
        <v>17</v>
      </c>
      <c r="B14" s="10" t="s">
        <v>18</v>
      </c>
      <c r="C14" s="19">
        <f>SUM(C15+C16)</f>
        <v>2107.2</v>
      </c>
      <c r="D14" s="19">
        <f>SUM(D15+D16)</f>
        <v>2107.2</v>
      </c>
      <c r="E14" s="19">
        <f>SUM(E15+E16)</f>
        <v>3666.9</v>
      </c>
      <c r="F14" s="42">
        <f t="shared" si="0"/>
        <v>174.01765375854217</v>
      </c>
    </row>
    <row r="15" spans="1:6" ht="76.5">
      <c r="A15" s="12" t="s">
        <v>19</v>
      </c>
      <c r="B15" s="13" t="s">
        <v>20</v>
      </c>
      <c r="C15" s="20">
        <v>2006.2</v>
      </c>
      <c r="D15" s="20">
        <v>2006.2</v>
      </c>
      <c r="E15" s="20">
        <v>2852.9</v>
      </c>
      <c r="F15" s="37">
        <f t="shared" si="0"/>
        <v>142.20416708204567</v>
      </c>
    </row>
    <row r="16" spans="1:6" ht="69.75" customHeight="1">
      <c r="A16" s="12" t="s">
        <v>45</v>
      </c>
      <c r="B16" s="13" t="s">
        <v>46</v>
      </c>
      <c r="C16" s="20">
        <v>101</v>
      </c>
      <c r="D16" s="20">
        <v>101</v>
      </c>
      <c r="E16" s="20">
        <v>814</v>
      </c>
      <c r="F16" s="37">
        <f t="shared" si="0"/>
        <v>805.940594059406</v>
      </c>
    </row>
    <row r="17" spans="1:6" ht="38.25">
      <c r="A17" s="12" t="s">
        <v>21</v>
      </c>
      <c r="B17" s="10" t="s">
        <v>22</v>
      </c>
      <c r="C17" s="20">
        <v>329</v>
      </c>
      <c r="D17" s="20">
        <v>329</v>
      </c>
      <c r="E17" s="20">
        <v>0</v>
      </c>
      <c r="F17" s="37">
        <f t="shared" si="0"/>
        <v>0</v>
      </c>
    </row>
    <row r="18" spans="1:6" ht="25.5">
      <c r="A18" s="7" t="s">
        <v>23</v>
      </c>
      <c r="B18" s="8" t="s">
        <v>24</v>
      </c>
      <c r="C18" s="19">
        <f>SUM(C19)</f>
        <v>916</v>
      </c>
      <c r="D18" s="19">
        <f>SUM(D19)</f>
        <v>916</v>
      </c>
      <c r="E18" s="19">
        <f>SUM(E19)</f>
        <v>0</v>
      </c>
      <c r="F18" s="42">
        <f t="shared" si="0"/>
        <v>0</v>
      </c>
    </row>
    <row r="19" spans="1:6" ht="25.5">
      <c r="A19" s="12" t="s">
        <v>25</v>
      </c>
      <c r="B19" s="10" t="s">
        <v>26</v>
      </c>
      <c r="C19" s="20">
        <v>916</v>
      </c>
      <c r="D19" s="33">
        <v>916</v>
      </c>
      <c r="E19" s="23"/>
      <c r="F19" s="37">
        <f t="shared" si="0"/>
        <v>0</v>
      </c>
    </row>
    <row r="20" spans="1:6" ht="25.5" hidden="1">
      <c r="A20" s="7" t="s">
        <v>27</v>
      </c>
      <c r="B20" s="8" t="s">
        <v>28</v>
      </c>
      <c r="C20" s="19"/>
      <c r="D20" s="23"/>
      <c r="E20" s="23"/>
      <c r="F20" s="37"/>
    </row>
    <row r="21" spans="1:6" ht="25.5" hidden="1">
      <c r="A21" s="9" t="s">
        <v>29</v>
      </c>
      <c r="B21" s="10" t="s">
        <v>30</v>
      </c>
      <c r="C21" s="20"/>
      <c r="D21" s="23"/>
      <c r="E21" s="23"/>
      <c r="F21" s="37"/>
    </row>
    <row r="22" spans="1:6" ht="12.75">
      <c r="A22" s="7" t="s">
        <v>31</v>
      </c>
      <c r="B22" s="8" t="s">
        <v>32</v>
      </c>
      <c r="C22" s="19">
        <f>C23+C24</f>
        <v>81</v>
      </c>
      <c r="D22" s="19">
        <f>SUM(D23)</f>
        <v>0</v>
      </c>
      <c r="E22" s="19">
        <f>E23+E24</f>
        <v>68.9</v>
      </c>
      <c r="F22" s="42">
        <f>E22/C22*100</f>
        <v>85.06172839506173</v>
      </c>
    </row>
    <row r="23" spans="1:6" ht="25.5">
      <c r="A23" s="12" t="s">
        <v>73</v>
      </c>
      <c r="B23" s="10" t="s">
        <v>72</v>
      </c>
      <c r="C23" s="20"/>
      <c r="D23" s="23"/>
      <c r="E23" s="50">
        <v>68.9</v>
      </c>
      <c r="F23" s="43"/>
    </row>
    <row r="24" spans="1:6" ht="12.75">
      <c r="A24" s="12" t="s">
        <v>74</v>
      </c>
      <c r="B24" s="10" t="s">
        <v>32</v>
      </c>
      <c r="C24" s="20">
        <v>81</v>
      </c>
      <c r="D24" s="23">
        <v>81</v>
      </c>
      <c r="E24" s="23"/>
      <c r="F24" s="37"/>
    </row>
    <row r="25" spans="1:6" ht="23.25" customHeight="1">
      <c r="A25" s="7" t="s">
        <v>58</v>
      </c>
      <c r="B25" s="8" t="s">
        <v>59</v>
      </c>
      <c r="C25" s="19">
        <f>C26</f>
        <v>2335.3</v>
      </c>
      <c r="D25" s="19">
        <f>D26</f>
        <v>2335.3</v>
      </c>
      <c r="E25" s="19">
        <f>E26</f>
        <v>2335.3</v>
      </c>
      <c r="F25" s="42">
        <f aca="true" t="shared" si="1" ref="F25:F33">E25/C25*100</f>
        <v>100</v>
      </c>
    </row>
    <row r="26" spans="1:6" ht="28.5" customHeight="1">
      <c r="A26" s="7" t="s">
        <v>34</v>
      </c>
      <c r="B26" s="8" t="s">
        <v>57</v>
      </c>
      <c r="C26" s="19">
        <f>C27+C28+C29</f>
        <v>2335.3</v>
      </c>
      <c r="D26" s="19">
        <f>D27+D28+D29</f>
        <v>2335.3</v>
      </c>
      <c r="E26" s="19">
        <f>E27+E28+E29</f>
        <v>2335.3</v>
      </c>
      <c r="F26" s="42">
        <f t="shared" si="1"/>
        <v>100</v>
      </c>
    </row>
    <row r="27" spans="1:6" ht="28.5" customHeight="1">
      <c r="A27" s="12" t="s">
        <v>55</v>
      </c>
      <c r="B27" s="10" t="s">
        <v>37</v>
      </c>
      <c r="C27" s="20">
        <v>2140.8</v>
      </c>
      <c r="D27" s="20">
        <v>2140.8</v>
      </c>
      <c r="E27" s="20">
        <v>2140.8</v>
      </c>
      <c r="F27" s="37">
        <f t="shared" si="1"/>
        <v>100</v>
      </c>
    </row>
    <row r="28" spans="1:6" ht="12.75">
      <c r="A28" s="12" t="s">
        <v>63</v>
      </c>
      <c r="B28" s="10" t="s">
        <v>56</v>
      </c>
      <c r="C28" s="20">
        <v>165.1</v>
      </c>
      <c r="D28" s="33">
        <v>165.1</v>
      </c>
      <c r="E28" s="23">
        <v>165.1</v>
      </c>
      <c r="F28" s="37">
        <f t="shared" si="1"/>
        <v>100</v>
      </c>
    </row>
    <row r="29" spans="1:6" ht="25.5">
      <c r="A29" s="12" t="s">
        <v>68</v>
      </c>
      <c r="B29" s="10" t="s">
        <v>69</v>
      </c>
      <c r="C29" s="20">
        <v>29.4</v>
      </c>
      <c r="D29" s="33">
        <v>29.4</v>
      </c>
      <c r="E29" s="33">
        <v>29.4</v>
      </c>
      <c r="F29" s="37">
        <f t="shared" si="1"/>
        <v>100</v>
      </c>
    </row>
    <row r="30" spans="1:6" ht="25.5">
      <c r="A30" s="7" t="s">
        <v>38</v>
      </c>
      <c r="B30" s="8" t="s">
        <v>39</v>
      </c>
      <c r="C30" s="19">
        <f>SUM(C31+C33)</f>
        <v>723.5</v>
      </c>
      <c r="D30" s="19">
        <f>SUM(D31+D33)</f>
        <v>723.5</v>
      </c>
      <c r="E30" s="19">
        <f>SUM(E31+E33)</f>
        <v>106.1</v>
      </c>
      <c r="F30" s="42">
        <f t="shared" si="1"/>
        <v>14.664823773324118</v>
      </c>
    </row>
    <row r="31" spans="1:6" ht="12.75">
      <c r="A31" s="12" t="s">
        <v>40</v>
      </c>
      <c r="B31" s="10" t="s">
        <v>41</v>
      </c>
      <c r="C31" s="20">
        <f>SUM(C32)</f>
        <v>375</v>
      </c>
      <c r="D31" s="20">
        <f>SUM(D32)</f>
        <v>375</v>
      </c>
      <c r="E31" s="20">
        <f>SUM(E32)</f>
        <v>97.6</v>
      </c>
      <c r="F31" s="37">
        <f t="shared" si="1"/>
        <v>26.026666666666664</v>
      </c>
    </row>
    <row r="32" spans="1:6" ht="12.75">
      <c r="A32" s="14" t="s">
        <v>42</v>
      </c>
      <c r="B32" s="13" t="s">
        <v>43</v>
      </c>
      <c r="C32" s="33">
        <v>375</v>
      </c>
      <c r="D32" s="23">
        <v>375</v>
      </c>
      <c r="E32" s="23">
        <v>97.6</v>
      </c>
      <c r="F32" s="37">
        <f t="shared" si="1"/>
        <v>26.026666666666664</v>
      </c>
    </row>
    <row r="33" spans="1:6" ht="39" thickBot="1">
      <c r="A33" s="44" t="s">
        <v>62</v>
      </c>
      <c r="B33" s="45" t="s">
        <v>61</v>
      </c>
      <c r="C33" s="46">
        <v>348.5</v>
      </c>
      <c r="D33" s="46">
        <v>348.5</v>
      </c>
      <c r="E33" s="46">
        <v>8.5</v>
      </c>
      <c r="F33" s="47">
        <f t="shared" si="1"/>
        <v>2.4390243902439024</v>
      </c>
    </row>
    <row r="34" spans="1:6" ht="13.5" thickBot="1">
      <c r="A34" s="39"/>
      <c r="B34" s="40" t="s">
        <v>44</v>
      </c>
      <c r="C34" s="41">
        <f>SUM(C30+C25+C7)</f>
        <v>10529.3</v>
      </c>
      <c r="D34" s="41">
        <f>SUM(D30+D25+D24+D7)</f>
        <v>10529.3</v>
      </c>
      <c r="E34" s="41">
        <f>SUM(E30+E25+E7)</f>
        <v>11239.699999999999</v>
      </c>
      <c r="F34" s="38">
        <f>E34/D34*100</f>
        <v>106.7468872574625</v>
      </c>
    </row>
    <row r="35" spans="1:3" ht="12.75">
      <c r="A35" s="17"/>
      <c r="B35" s="17"/>
      <c r="C35" s="2"/>
    </row>
    <row r="36" spans="1:3" ht="12.75">
      <c r="A36" s="17"/>
      <c r="B36" s="17"/>
      <c r="C36" s="2"/>
    </row>
    <row r="37" spans="1:3" ht="12.75">
      <c r="A37" s="17"/>
      <c r="B37" s="17"/>
      <c r="C37" s="2"/>
    </row>
    <row r="38" spans="1:3" ht="12.75">
      <c r="A38" s="17"/>
      <c r="B38" s="17"/>
      <c r="C38" s="2"/>
    </row>
    <row r="39" spans="1:3" ht="12.75">
      <c r="A39" s="17"/>
      <c r="B39" s="17"/>
      <c r="C39" s="2"/>
    </row>
    <row r="40" spans="1:3" ht="12.75">
      <c r="A40" s="17"/>
      <c r="B40" s="17"/>
      <c r="C40" s="2"/>
    </row>
    <row r="41" spans="1:3" ht="12.75">
      <c r="A41" s="17"/>
      <c r="B41" s="17"/>
      <c r="C41" s="2"/>
    </row>
    <row r="42" spans="1:3" ht="12.75">
      <c r="A42" s="17"/>
      <c r="B42" s="17"/>
      <c r="C42" s="2"/>
    </row>
    <row r="43" spans="1:3" ht="12.75">
      <c r="A43" s="17"/>
      <c r="B43" s="17"/>
      <c r="C43" s="2"/>
    </row>
    <row r="44" spans="1:3" ht="12.75">
      <c r="A44" s="17"/>
      <c r="B44" s="17"/>
      <c r="C44" s="2"/>
    </row>
    <row r="45" spans="1:3" ht="12.75">
      <c r="A45" s="17"/>
      <c r="B45" s="17"/>
      <c r="C45" s="2"/>
    </row>
    <row r="46" spans="1:3" ht="12.75">
      <c r="A46" s="17"/>
      <c r="B46" s="17"/>
      <c r="C46" s="2"/>
    </row>
  </sheetData>
  <sheetProtection/>
  <mergeCells count="4">
    <mergeCell ref="B1:F1"/>
    <mergeCell ref="A2:F2"/>
    <mergeCell ref="B3:F3"/>
    <mergeCell ref="A5:C5"/>
  </mergeCells>
  <printOptions/>
  <pageMargins left="0.75" right="0.75" top="1" bottom="1" header="0.5" footer="0.5"/>
  <pageSetup fitToHeight="1" fitToWidth="1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zoomScalePageLayoutView="0" workbookViewId="0" topLeftCell="A17">
      <selection activeCell="A18" sqref="A18"/>
    </sheetView>
  </sheetViews>
  <sheetFormatPr defaultColWidth="9.140625" defaultRowHeight="12.75"/>
  <cols>
    <col min="1" max="1" width="19.8515625" style="0" customWidth="1"/>
    <col min="2" max="2" width="45.421875" style="0" customWidth="1"/>
    <col min="3" max="3" width="13.00390625" style="0" customWidth="1"/>
    <col min="4" max="4" width="10.57421875" style="0" bestFit="1" customWidth="1"/>
    <col min="5" max="5" width="10.57421875" style="0" customWidth="1"/>
    <col min="6" max="6" width="11.7109375" style="0" customWidth="1"/>
  </cols>
  <sheetData>
    <row r="1" spans="4:5" ht="12.75" customHeight="1">
      <c r="D1" s="112" t="s">
        <v>0</v>
      </c>
      <c r="E1" s="112"/>
    </row>
    <row r="2" spans="3:5" ht="25.5" customHeight="1">
      <c r="C2" s="113" t="s">
        <v>70</v>
      </c>
      <c r="D2" s="113"/>
      <c r="E2" s="113"/>
    </row>
    <row r="3" spans="3:5" ht="17.25" customHeight="1">
      <c r="C3" s="112" t="s">
        <v>95</v>
      </c>
      <c r="D3" s="112"/>
      <c r="E3" s="112"/>
    </row>
    <row r="4" spans="1:5" ht="13.5" thickBot="1">
      <c r="A4" s="111" t="s">
        <v>96</v>
      </c>
      <c r="B4" s="111"/>
      <c r="C4" s="111"/>
      <c r="D4" s="111"/>
      <c r="E4" s="111"/>
    </row>
    <row r="5" spans="1:6" ht="48.75" thickBot="1">
      <c r="A5" s="72" t="s">
        <v>4</v>
      </c>
      <c r="B5" s="4" t="s">
        <v>75</v>
      </c>
      <c r="C5" s="26" t="s">
        <v>94</v>
      </c>
      <c r="D5" s="26" t="s">
        <v>92</v>
      </c>
      <c r="E5" s="27" t="s">
        <v>93</v>
      </c>
      <c r="F5" s="49" t="s">
        <v>66</v>
      </c>
    </row>
    <row r="6" spans="1:6" ht="13.5" customHeight="1">
      <c r="A6" s="51" t="s">
        <v>5</v>
      </c>
      <c r="B6" s="66" t="s">
        <v>6</v>
      </c>
      <c r="C6" s="52">
        <f>C7+C9+C12+C17+C21</f>
        <v>9510</v>
      </c>
      <c r="D6" s="52">
        <f>D7+D9+D12+D17+D21</f>
        <v>10618</v>
      </c>
      <c r="E6" s="52">
        <f>E7+E9+E12+E17+E21</f>
        <v>7979.3099999999995</v>
      </c>
      <c r="F6" s="53">
        <f>E6/C6*100</f>
        <v>83.90441640378549</v>
      </c>
    </row>
    <row r="7" spans="1:6" ht="14.25" customHeight="1">
      <c r="A7" s="54" t="s">
        <v>7</v>
      </c>
      <c r="B7" s="67" t="s">
        <v>8</v>
      </c>
      <c r="C7" s="55">
        <f>SUM(C8)</f>
        <v>6640</v>
      </c>
      <c r="D7" s="55">
        <f>SUM(D8)</f>
        <v>6640</v>
      </c>
      <c r="E7" s="55">
        <f>SUM(E8)</f>
        <v>5227.63</v>
      </c>
      <c r="F7" s="53">
        <f aca="true" t="shared" si="0" ref="F7:F39">E7/C7*100</f>
        <v>78.72936746987952</v>
      </c>
    </row>
    <row r="8" spans="1:6" ht="13.5" customHeight="1">
      <c r="A8" s="56" t="s">
        <v>9</v>
      </c>
      <c r="B8" s="68" t="s">
        <v>10</v>
      </c>
      <c r="C8" s="57">
        <v>6640</v>
      </c>
      <c r="D8" s="58">
        <v>6640</v>
      </c>
      <c r="E8" s="58">
        <v>5227.63</v>
      </c>
      <c r="F8" s="59">
        <f t="shared" si="0"/>
        <v>78.72936746987952</v>
      </c>
    </row>
    <row r="9" spans="1:6" ht="15.75" customHeight="1">
      <c r="A9" s="54" t="s">
        <v>11</v>
      </c>
      <c r="B9" s="67" t="s">
        <v>12</v>
      </c>
      <c r="C9" s="55">
        <f>C10+C11</f>
        <v>1120</v>
      </c>
      <c r="D9" s="55">
        <f>D10+D11</f>
        <v>1120</v>
      </c>
      <c r="E9" s="55">
        <f>E10+E11</f>
        <v>967.8599999999999</v>
      </c>
      <c r="F9" s="53">
        <f t="shared" si="0"/>
        <v>86.41607142857141</v>
      </c>
    </row>
    <row r="10" spans="1:6" ht="15.75" customHeight="1">
      <c r="A10" s="56" t="s">
        <v>47</v>
      </c>
      <c r="B10" s="68" t="s">
        <v>13</v>
      </c>
      <c r="C10" s="57">
        <v>120</v>
      </c>
      <c r="D10" s="58">
        <v>120</v>
      </c>
      <c r="E10" s="58">
        <v>124.44</v>
      </c>
      <c r="F10" s="59">
        <f t="shared" si="0"/>
        <v>103.69999999999999</v>
      </c>
    </row>
    <row r="11" spans="1:6" ht="12.75">
      <c r="A11" s="56" t="s">
        <v>48</v>
      </c>
      <c r="B11" s="68" t="s">
        <v>14</v>
      </c>
      <c r="C11" s="57">
        <v>1000</v>
      </c>
      <c r="D11" s="58">
        <v>1000</v>
      </c>
      <c r="E11" s="58">
        <v>843.42</v>
      </c>
      <c r="F11" s="59">
        <f t="shared" si="0"/>
        <v>84.342</v>
      </c>
    </row>
    <row r="12" spans="1:6" ht="25.5" customHeight="1">
      <c r="A12" s="54" t="s">
        <v>15</v>
      </c>
      <c r="B12" s="67" t="s">
        <v>16</v>
      </c>
      <c r="C12" s="55">
        <f>SUM(C13+C16)</f>
        <v>1750</v>
      </c>
      <c r="D12" s="55">
        <f>SUM(D13+D16)</f>
        <v>1750</v>
      </c>
      <c r="E12" s="55">
        <f>SUM(E13+E16)</f>
        <v>1819.5</v>
      </c>
      <c r="F12" s="53">
        <f t="shared" si="0"/>
        <v>103.97142857142858</v>
      </c>
    </row>
    <row r="13" spans="1:6" ht="24.75" customHeight="1">
      <c r="A13" s="56" t="s">
        <v>17</v>
      </c>
      <c r="B13" s="67" t="s">
        <v>76</v>
      </c>
      <c r="C13" s="55">
        <f>SUM(C14+C15)</f>
        <v>1750</v>
      </c>
      <c r="D13" s="55">
        <f>SUM(D14+D15)</f>
        <v>1750</v>
      </c>
      <c r="E13" s="55">
        <f>SUM(E14+E15)</f>
        <v>1819.5</v>
      </c>
      <c r="F13" s="59">
        <f t="shared" si="0"/>
        <v>103.97142857142858</v>
      </c>
    </row>
    <row r="14" spans="1:6" ht="63.75">
      <c r="A14" s="56" t="s">
        <v>19</v>
      </c>
      <c r="B14" s="69" t="s">
        <v>20</v>
      </c>
      <c r="C14" s="57">
        <v>1250</v>
      </c>
      <c r="D14" s="58">
        <v>1250</v>
      </c>
      <c r="E14" s="58">
        <v>1178.28</v>
      </c>
      <c r="F14" s="59">
        <f t="shared" si="0"/>
        <v>94.2624</v>
      </c>
    </row>
    <row r="15" spans="1:6" ht="62.25" customHeight="1">
      <c r="A15" s="56" t="s">
        <v>45</v>
      </c>
      <c r="B15" s="69" t="s">
        <v>46</v>
      </c>
      <c r="C15" s="57">
        <v>500</v>
      </c>
      <c r="D15" s="58">
        <v>500</v>
      </c>
      <c r="E15" s="58">
        <v>641.22</v>
      </c>
      <c r="F15" s="59">
        <f t="shared" si="0"/>
        <v>128.244</v>
      </c>
    </row>
    <row r="16" spans="1:6" ht="1.5" customHeight="1" hidden="1">
      <c r="A16" s="56" t="s">
        <v>21</v>
      </c>
      <c r="B16" s="68" t="s">
        <v>22</v>
      </c>
      <c r="C16" s="57"/>
      <c r="D16" s="58"/>
      <c r="E16" s="58"/>
      <c r="F16" s="53" t="e">
        <f t="shared" si="0"/>
        <v>#DIV/0!</v>
      </c>
    </row>
    <row r="17" spans="1:6" ht="25.5">
      <c r="A17" s="54" t="s">
        <v>23</v>
      </c>
      <c r="B17" s="67" t="s">
        <v>24</v>
      </c>
      <c r="C17" s="55">
        <f>SUM(C18)</f>
        <v>0</v>
      </c>
      <c r="D17" s="55">
        <f>SUM(D18)</f>
        <v>1108</v>
      </c>
      <c r="E17" s="55">
        <f>SUM(E18)</f>
        <v>0</v>
      </c>
      <c r="F17" s="53"/>
    </row>
    <row r="18" spans="1:6" ht="25.5">
      <c r="A18" s="56" t="s">
        <v>77</v>
      </c>
      <c r="B18" s="68" t="s">
        <v>26</v>
      </c>
      <c r="C18" s="57"/>
      <c r="D18" s="58">
        <v>1108</v>
      </c>
      <c r="E18" s="58">
        <v>0</v>
      </c>
      <c r="F18" s="53"/>
    </row>
    <row r="19" spans="1:6" ht="25.5" hidden="1">
      <c r="A19" s="54" t="s">
        <v>27</v>
      </c>
      <c r="B19" s="67" t="s">
        <v>28</v>
      </c>
      <c r="C19" s="55">
        <f>SUM(C20)</f>
        <v>0</v>
      </c>
      <c r="D19" s="55">
        <f>SUM(D20)</f>
        <v>0</v>
      </c>
      <c r="E19" s="55">
        <f>SUM(E20)</f>
        <v>0</v>
      </c>
      <c r="F19" s="53" t="e">
        <f t="shared" si="0"/>
        <v>#DIV/0!</v>
      </c>
    </row>
    <row r="20" spans="1:6" ht="25.5" hidden="1">
      <c r="A20" s="56" t="s">
        <v>29</v>
      </c>
      <c r="B20" s="68" t="s">
        <v>30</v>
      </c>
      <c r="C20" s="57">
        <v>0</v>
      </c>
      <c r="D20" s="58"/>
      <c r="E20" s="58"/>
      <c r="F20" s="53" t="e">
        <f t="shared" si="0"/>
        <v>#DIV/0!</v>
      </c>
    </row>
    <row r="21" spans="1:6" ht="15" customHeight="1">
      <c r="A21" s="54" t="s">
        <v>31</v>
      </c>
      <c r="B21" s="67" t="s">
        <v>32</v>
      </c>
      <c r="C21" s="55">
        <f>C22+C23</f>
        <v>0</v>
      </c>
      <c r="D21" s="55">
        <f>D22+D23</f>
        <v>0</v>
      </c>
      <c r="E21" s="55">
        <f>E22+E23</f>
        <v>-35.68</v>
      </c>
      <c r="F21" s="53"/>
    </row>
    <row r="22" spans="1:6" ht="24.75" customHeight="1">
      <c r="A22" s="56" t="s">
        <v>78</v>
      </c>
      <c r="B22" s="68" t="s">
        <v>72</v>
      </c>
      <c r="C22" s="57"/>
      <c r="D22" s="58"/>
      <c r="E22" s="58">
        <v>-35.68</v>
      </c>
      <c r="F22" s="53"/>
    </row>
    <row r="23" spans="1:6" ht="0.75" customHeight="1" hidden="1">
      <c r="A23" s="56" t="s">
        <v>33</v>
      </c>
      <c r="B23" s="68" t="s">
        <v>32</v>
      </c>
      <c r="C23" s="57"/>
      <c r="D23" s="58"/>
      <c r="E23" s="58"/>
      <c r="F23" s="53" t="e">
        <f t="shared" si="0"/>
        <v>#DIV/0!</v>
      </c>
    </row>
    <row r="24" spans="1:6" ht="12.75" customHeight="1">
      <c r="A24" s="54" t="s">
        <v>58</v>
      </c>
      <c r="B24" s="67" t="s">
        <v>59</v>
      </c>
      <c r="C24" s="55">
        <f>C25</f>
        <v>6475.299999999999</v>
      </c>
      <c r="D24" s="55">
        <f>D25</f>
        <v>5652.599999999999</v>
      </c>
      <c r="E24" s="55">
        <f>E25</f>
        <v>6444.59</v>
      </c>
      <c r="F24" s="53">
        <f t="shared" si="0"/>
        <v>99.5257362593239</v>
      </c>
    </row>
    <row r="25" spans="1:6" ht="25.5" customHeight="1">
      <c r="A25" s="54" t="s">
        <v>34</v>
      </c>
      <c r="B25" s="67" t="s">
        <v>57</v>
      </c>
      <c r="C25" s="55">
        <f>C26+C29</f>
        <v>6475.299999999999</v>
      </c>
      <c r="D25" s="55">
        <f>D26+D29</f>
        <v>5652.599999999999</v>
      </c>
      <c r="E25" s="55">
        <f>E26+E29</f>
        <v>6444.59</v>
      </c>
      <c r="F25" s="59">
        <f t="shared" si="0"/>
        <v>99.5257362593239</v>
      </c>
    </row>
    <row r="26" spans="1:6" ht="13.5" customHeight="1">
      <c r="A26" s="56" t="s">
        <v>79</v>
      </c>
      <c r="B26" s="67" t="s">
        <v>80</v>
      </c>
      <c r="C26" s="55">
        <f>C27+C28</f>
        <v>3264.6</v>
      </c>
      <c r="D26" s="55">
        <f>D27+D28</f>
        <v>5494.9</v>
      </c>
      <c r="E26" s="55">
        <f>E27+E28</f>
        <v>3264.6</v>
      </c>
      <c r="F26" s="53">
        <f t="shared" si="0"/>
        <v>100</v>
      </c>
    </row>
    <row r="27" spans="1:6" ht="25.5" customHeight="1" hidden="1">
      <c r="A27" s="56" t="s">
        <v>36</v>
      </c>
      <c r="B27" s="68" t="s">
        <v>81</v>
      </c>
      <c r="C27" s="57"/>
      <c r="D27" s="58"/>
      <c r="E27" s="58"/>
      <c r="F27" s="53" t="e">
        <f t="shared" si="0"/>
        <v>#DIV/0!</v>
      </c>
    </row>
    <row r="28" spans="1:6" ht="26.25" customHeight="1">
      <c r="A28" s="56" t="s">
        <v>36</v>
      </c>
      <c r="B28" s="68" t="s">
        <v>97</v>
      </c>
      <c r="C28" s="57">
        <v>3264.6</v>
      </c>
      <c r="D28" s="58">
        <v>5494.9</v>
      </c>
      <c r="E28" s="58">
        <v>3264.6</v>
      </c>
      <c r="F28" s="59">
        <f t="shared" si="0"/>
        <v>100</v>
      </c>
    </row>
    <row r="29" spans="1:6" ht="12.75">
      <c r="A29" s="56" t="s">
        <v>82</v>
      </c>
      <c r="B29" s="67" t="s">
        <v>56</v>
      </c>
      <c r="C29" s="55">
        <f>C30+C31+C32+C33+C34</f>
        <v>3210.7</v>
      </c>
      <c r="D29" s="55">
        <f>D30+D31+D32+D33+D34</f>
        <v>157.70000000000002</v>
      </c>
      <c r="E29" s="55">
        <f>E30+E31+E32+E33+E34</f>
        <v>3179.99</v>
      </c>
      <c r="F29" s="53">
        <f t="shared" si="0"/>
        <v>99.04351076089326</v>
      </c>
    </row>
    <row r="30" spans="1:6" ht="12.75">
      <c r="A30" s="56" t="s">
        <v>82</v>
      </c>
      <c r="B30" s="68" t="s">
        <v>83</v>
      </c>
      <c r="C30" s="57">
        <v>149.3</v>
      </c>
      <c r="D30" s="58">
        <v>149.3</v>
      </c>
      <c r="E30" s="58">
        <v>149.3</v>
      </c>
      <c r="F30" s="59">
        <f t="shared" si="0"/>
        <v>100</v>
      </c>
    </row>
    <row r="31" spans="1:6" ht="51">
      <c r="A31" s="56" t="s">
        <v>84</v>
      </c>
      <c r="B31" s="68" t="s">
        <v>85</v>
      </c>
      <c r="C31" s="57">
        <v>50</v>
      </c>
      <c r="D31" s="58"/>
      <c r="E31" s="58">
        <v>50</v>
      </c>
      <c r="F31" s="59">
        <f t="shared" si="0"/>
        <v>100</v>
      </c>
    </row>
    <row r="32" spans="1:6" ht="25.5">
      <c r="A32" s="56" t="s">
        <v>99</v>
      </c>
      <c r="B32" s="68" t="s">
        <v>86</v>
      </c>
      <c r="C32" s="57">
        <v>8.4</v>
      </c>
      <c r="D32" s="58">
        <v>8.4</v>
      </c>
      <c r="E32" s="58">
        <v>8.4</v>
      </c>
      <c r="F32" s="59">
        <f t="shared" si="0"/>
        <v>100</v>
      </c>
    </row>
    <row r="33" spans="1:6" ht="15" customHeight="1">
      <c r="A33" s="56" t="s">
        <v>87</v>
      </c>
      <c r="B33" s="68" t="s">
        <v>88</v>
      </c>
      <c r="C33" s="57">
        <v>3000</v>
      </c>
      <c r="D33" s="58"/>
      <c r="E33" s="58">
        <v>2969.29</v>
      </c>
      <c r="F33" s="53">
        <f t="shared" si="0"/>
        <v>98.97633333333333</v>
      </c>
    </row>
    <row r="34" spans="1:6" ht="15" customHeight="1">
      <c r="A34" s="56" t="s">
        <v>98</v>
      </c>
      <c r="B34" s="68" t="s">
        <v>88</v>
      </c>
      <c r="C34" s="57">
        <v>3</v>
      </c>
      <c r="D34" s="57"/>
      <c r="E34" s="57">
        <v>3</v>
      </c>
      <c r="F34" s="53">
        <f t="shared" si="0"/>
        <v>100</v>
      </c>
    </row>
    <row r="35" spans="1:6" ht="25.5">
      <c r="A35" s="54" t="s">
        <v>38</v>
      </c>
      <c r="B35" s="67" t="s">
        <v>39</v>
      </c>
      <c r="C35" s="55">
        <f>SUM(C36+C38)</f>
        <v>1047</v>
      </c>
      <c r="D35" s="55">
        <f>SUM(D36+D38)</f>
        <v>740</v>
      </c>
      <c r="E35" s="55">
        <f>SUM(E36+E38)</f>
        <v>674.49</v>
      </c>
      <c r="F35" s="53">
        <f t="shared" si="0"/>
        <v>64.42120343839541</v>
      </c>
    </row>
    <row r="36" spans="1:6" ht="12.75">
      <c r="A36" s="56" t="s">
        <v>89</v>
      </c>
      <c r="B36" s="68" t="s">
        <v>41</v>
      </c>
      <c r="C36" s="57">
        <f>SUM(C37)</f>
        <v>670</v>
      </c>
      <c r="D36" s="57">
        <f>SUM(D37)</f>
        <v>400</v>
      </c>
      <c r="E36" s="57">
        <f>SUM(E37)</f>
        <v>637.49</v>
      </c>
      <c r="F36" s="59">
        <f t="shared" si="0"/>
        <v>95.14776119402985</v>
      </c>
    </row>
    <row r="37" spans="1:6" ht="12.75">
      <c r="A37" s="60" t="s">
        <v>90</v>
      </c>
      <c r="B37" s="69" t="s">
        <v>43</v>
      </c>
      <c r="C37" s="57">
        <v>670</v>
      </c>
      <c r="D37" s="58">
        <v>400</v>
      </c>
      <c r="E37" s="58">
        <v>637.49</v>
      </c>
      <c r="F37" s="59">
        <f t="shared" si="0"/>
        <v>95.14776119402985</v>
      </c>
    </row>
    <row r="38" spans="1:6" ht="39" thickBot="1">
      <c r="A38" s="60" t="s">
        <v>91</v>
      </c>
      <c r="B38" s="70" t="s">
        <v>61</v>
      </c>
      <c r="C38" s="61">
        <v>377</v>
      </c>
      <c r="D38" s="58">
        <v>340</v>
      </c>
      <c r="E38" s="58">
        <v>37</v>
      </c>
      <c r="F38" s="62">
        <f t="shared" si="0"/>
        <v>9.814323607427056</v>
      </c>
    </row>
    <row r="39" spans="1:6" ht="13.5" thickBot="1">
      <c r="A39" s="63"/>
      <c r="B39" s="71" t="s">
        <v>44</v>
      </c>
      <c r="C39" s="64">
        <f>SUM(C35+C24+C6)</f>
        <v>17032.3</v>
      </c>
      <c r="D39" s="64">
        <f>SUM(D35+D24+D6)</f>
        <v>17010.6</v>
      </c>
      <c r="E39" s="64">
        <f>SUM(E35+E24+E6)</f>
        <v>15098.39</v>
      </c>
      <c r="F39" s="65">
        <f t="shared" si="0"/>
        <v>88.64563212249666</v>
      </c>
    </row>
  </sheetData>
  <sheetProtection/>
  <mergeCells count="4">
    <mergeCell ref="A4:E4"/>
    <mergeCell ref="D1:E1"/>
    <mergeCell ref="C2:E2"/>
    <mergeCell ref="C3:E3"/>
  </mergeCells>
  <printOptions/>
  <pageMargins left="0.7874015748031497" right="0.3937007874015748" top="0.3937007874015748" bottom="0.3937007874015748" header="0" footer="0"/>
  <pageSetup fitToHeight="1" fitToWidth="1"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9.8515625" style="0" customWidth="1"/>
    <col min="2" max="2" width="45.421875" style="0" customWidth="1"/>
    <col min="3" max="3" width="13.00390625" style="0" customWidth="1"/>
    <col min="4" max="4" width="10.57421875" style="0" hidden="1" customWidth="1"/>
    <col min="5" max="5" width="10.57421875" style="0" customWidth="1"/>
    <col min="6" max="6" width="11.7109375" style="0" customWidth="1"/>
  </cols>
  <sheetData>
    <row r="1" spans="3:6" ht="12.75" customHeight="1">
      <c r="C1" s="112" t="s">
        <v>0</v>
      </c>
      <c r="D1" s="112"/>
      <c r="E1" s="112"/>
      <c r="F1" s="112"/>
    </row>
    <row r="2" spans="3:6" ht="25.5" customHeight="1">
      <c r="C2" s="113" t="s">
        <v>70</v>
      </c>
      <c r="D2" s="113"/>
      <c r="E2" s="113"/>
      <c r="F2" s="113"/>
    </row>
    <row r="3" spans="3:6" ht="17.25" customHeight="1">
      <c r="C3" s="112" t="s">
        <v>100</v>
      </c>
      <c r="D3" s="112"/>
      <c r="E3" s="112"/>
      <c r="F3" s="112"/>
    </row>
    <row r="4" spans="1:5" ht="13.5" thickBot="1">
      <c r="A4" s="111" t="s">
        <v>96</v>
      </c>
      <c r="B4" s="111"/>
      <c r="C4" s="111"/>
      <c r="D4" s="111"/>
      <c r="E4" s="111"/>
    </row>
    <row r="5" spans="1:6" ht="60.75" thickBot="1">
      <c r="A5" s="72" t="s">
        <v>4</v>
      </c>
      <c r="B5" s="4" t="s">
        <v>75</v>
      </c>
      <c r="C5" s="26" t="s">
        <v>101</v>
      </c>
      <c r="D5" s="26" t="s">
        <v>92</v>
      </c>
      <c r="E5" s="27" t="s">
        <v>93</v>
      </c>
      <c r="F5" s="49" t="s">
        <v>102</v>
      </c>
    </row>
    <row r="6" spans="1:6" ht="13.5" customHeight="1">
      <c r="A6" s="51" t="s">
        <v>5</v>
      </c>
      <c r="B6" s="66" t="s">
        <v>6</v>
      </c>
      <c r="C6" s="73">
        <f>C7+C9+C12+C17+C21</f>
        <v>9510</v>
      </c>
      <c r="D6" s="73">
        <f>D7+D9+D12+D17+D21</f>
        <v>10618</v>
      </c>
      <c r="E6" s="73">
        <f>E7+E9+E12+E17+E21</f>
        <v>7979.3</v>
      </c>
      <c r="F6" s="53">
        <f>E6/C6*100</f>
        <v>83.90431125131441</v>
      </c>
    </row>
    <row r="7" spans="1:6" ht="14.25" customHeight="1">
      <c r="A7" s="54" t="s">
        <v>7</v>
      </c>
      <c r="B7" s="67" t="s">
        <v>8</v>
      </c>
      <c r="C7" s="74">
        <f>SUM(C8)</f>
        <v>6640</v>
      </c>
      <c r="D7" s="74">
        <f>SUM(D8)</f>
        <v>6640</v>
      </c>
      <c r="E7" s="74">
        <f>SUM(E8)</f>
        <v>5227.6</v>
      </c>
      <c r="F7" s="53">
        <f aca="true" t="shared" si="0" ref="F7:F39">E7/C7*100</f>
        <v>78.7289156626506</v>
      </c>
    </row>
    <row r="8" spans="1:6" ht="13.5" customHeight="1">
      <c r="A8" s="56" t="s">
        <v>9</v>
      </c>
      <c r="B8" s="68" t="s">
        <v>10</v>
      </c>
      <c r="C8" s="75">
        <v>6640</v>
      </c>
      <c r="D8" s="76">
        <v>6640</v>
      </c>
      <c r="E8" s="76">
        <v>5227.6</v>
      </c>
      <c r="F8" s="59">
        <f t="shared" si="0"/>
        <v>78.7289156626506</v>
      </c>
    </row>
    <row r="9" spans="1:6" ht="15.75" customHeight="1">
      <c r="A9" s="54" t="s">
        <v>11</v>
      </c>
      <c r="B9" s="67" t="s">
        <v>12</v>
      </c>
      <c r="C9" s="74">
        <f>C10+C11</f>
        <v>1120</v>
      </c>
      <c r="D9" s="74">
        <f>D10+D11</f>
        <v>1120</v>
      </c>
      <c r="E9" s="74">
        <f>E10+E11</f>
        <v>967.9</v>
      </c>
      <c r="F9" s="53">
        <f t="shared" si="0"/>
        <v>86.41964285714285</v>
      </c>
    </row>
    <row r="10" spans="1:6" ht="15.75" customHeight="1">
      <c r="A10" s="56" t="s">
        <v>47</v>
      </c>
      <c r="B10" s="68" t="s">
        <v>13</v>
      </c>
      <c r="C10" s="75">
        <v>120</v>
      </c>
      <c r="D10" s="76">
        <v>120</v>
      </c>
      <c r="E10" s="76">
        <v>124.5</v>
      </c>
      <c r="F10" s="59">
        <f t="shared" si="0"/>
        <v>103.75000000000001</v>
      </c>
    </row>
    <row r="11" spans="1:6" ht="12.75">
      <c r="A11" s="56" t="s">
        <v>48</v>
      </c>
      <c r="B11" s="68" t="s">
        <v>14</v>
      </c>
      <c r="C11" s="75">
        <v>1000</v>
      </c>
      <c r="D11" s="76">
        <v>1000</v>
      </c>
      <c r="E11" s="76">
        <v>843.4</v>
      </c>
      <c r="F11" s="59">
        <f t="shared" si="0"/>
        <v>84.33999999999999</v>
      </c>
    </row>
    <row r="12" spans="1:6" ht="25.5" customHeight="1">
      <c r="A12" s="54" t="s">
        <v>15</v>
      </c>
      <c r="B12" s="67" t="s">
        <v>16</v>
      </c>
      <c r="C12" s="74">
        <f>SUM(C13+C16)</f>
        <v>1750</v>
      </c>
      <c r="D12" s="74">
        <f>SUM(D13+D16)</f>
        <v>1750</v>
      </c>
      <c r="E12" s="74">
        <f>SUM(E13+E16)</f>
        <v>1819.5</v>
      </c>
      <c r="F12" s="53">
        <f t="shared" si="0"/>
        <v>103.97142857142858</v>
      </c>
    </row>
    <row r="13" spans="1:6" ht="24.75" customHeight="1">
      <c r="A13" s="56" t="s">
        <v>17</v>
      </c>
      <c r="B13" s="67" t="s">
        <v>76</v>
      </c>
      <c r="C13" s="74">
        <f>SUM(C14+C15)</f>
        <v>1750</v>
      </c>
      <c r="D13" s="74">
        <f>SUM(D14+D15)</f>
        <v>1750</v>
      </c>
      <c r="E13" s="74">
        <f>SUM(E14+E15)</f>
        <v>1819.5</v>
      </c>
      <c r="F13" s="59">
        <f t="shared" si="0"/>
        <v>103.97142857142858</v>
      </c>
    </row>
    <row r="14" spans="1:6" ht="63.75">
      <c r="A14" s="56" t="s">
        <v>19</v>
      </c>
      <c r="B14" s="69" t="s">
        <v>20</v>
      </c>
      <c r="C14" s="75">
        <v>1250</v>
      </c>
      <c r="D14" s="76">
        <v>1250</v>
      </c>
      <c r="E14" s="76">
        <v>1178.3</v>
      </c>
      <c r="F14" s="59">
        <f t="shared" si="0"/>
        <v>94.264</v>
      </c>
    </row>
    <row r="15" spans="1:6" ht="62.25" customHeight="1">
      <c r="A15" s="56" t="s">
        <v>45</v>
      </c>
      <c r="B15" s="69" t="s">
        <v>46</v>
      </c>
      <c r="C15" s="75">
        <v>500</v>
      </c>
      <c r="D15" s="76">
        <v>500</v>
      </c>
      <c r="E15" s="76">
        <v>641.2</v>
      </c>
      <c r="F15" s="59">
        <f t="shared" si="0"/>
        <v>128.24</v>
      </c>
    </row>
    <row r="16" spans="1:6" ht="1.5" customHeight="1" hidden="1">
      <c r="A16" s="56" t="s">
        <v>21</v>
      </c>
      <c r="B16" s="68" t="s">
        <v>22</v>
      </c>
      <c r="C16" s="75"/>
      <c r="D16" s="76"/>
      <c r="E16" s="76"/>
      <c r="F16" s="53" t="e">
        <f t="shared" si="0"/>
        <v>#DIV/0!</v>
      </c>
    </row>
    <row r="17" spans="1:6" ht="25.5">
      <c r="A17" s="54" t="s">
        <v>23</v>
      </c>
      <c r="B17" s="67" t="s">
        <v>24</v>
      </c>
      <c r="C17" s="74">
        <f>SUM(C18)</f>
        <v>0</v>
      </c>
      <c r="D17" s="74">
        <f>SUM(D18)</f>
        <v>1108</v>
      </c>
      <c r="E17" s="74">
        <f>SUM(E18)</f>
        <v>0</v>
      </c>
      <c r="F17" s="53"/>
    </row>
    <row r="18" spans="1:6" ht="25.5">
      <c r="A18" s="56" t="s">
        <v>77</v>
      </c>
      <c r="B18" s="68" t="s">
        <v>26</v>
      </c>
      <c r="C18" s="75"/>
      <c r="D18" s="76">
        <v>1108</v>
      </c>
      <c r="E18" s="76">
        <v>0</v>
      </c>
      <c r="F18" s="53"/>
    </row>
    <row r="19" spans="1:6" ht="25.5" hidden="1">
      <c r="A19" s="54" t="s">
        <v>27</v>
      </c>
      <c r="B19" s="67" t="s">
        <v>28</v>
      </c>
      <c r="C19" s="74">
        <f>SUM(C20)</f>
        <v>0</v>
      </c>
      <c r="D19" s="74">
        <f>SUM(D20)</f>
        <v>0</v>
      </c>
      <c r="E19" s="74">
        <f>SUM(E20)</f>
        <v>0</v>
      </c>
      <c r="F19" s="53" t="e">
        <f t="shared" si="0"/>
        <v>#DIV/0!</v>
      </c>
    </row>
    <row r="20" spans="1:6" ht="25.5" hidden="1">
      <c r="A20" s="56" t="s">
        <v>29</v>
      </c>
      <c r="B20" s="68" t="s">
        <v>30</v>
      </c>
      <c r="C20" s="75">
        <v>0</v>
      </c>
      <c r="D20" s="76"/>
      <c r="E20" s="76"/>
      <c r="F20" s="53" t="e">
        <f t="shared" si="0"/>
        <v>#DIV/0!</v>
      </c>
    </row>
    <row r="21" spans="1:6" ht="15" customHeight="1">
      <c r="A21" s="54" t="s">
        <v>31</v>
      </c>
      <c r="B21" s="67" t="s">
        <v>32</v>
      </c>
      <c r="C21" s="74">
        <f>C22+C23</f>
        <v>0</v>
      </c>
      <c r="D21" s="74">
        <f>D22+D23</f>
        <v>0</v>
      </c>
      <c r="E21" s="74">
        <f>E22+E23</f>
        <v>-35.7</v>
      </c>
      <c r="F21" s="53"/>
    </row>
    <row r="22" spans="1:6" ht="24.75" customHeight="1">
      <c r="A22" s="56" t="s">
        <v>78</v>
      </c>
      <c r="B22" s="68" t="s">
        <v>72</v>
      </c>
      <c r="C22" s="75"/>
      <c r="D22" s="76"/>
      <c r="E22" s="76">
        <v>-35.7</v>
      </c>
      <c r="F22" s="53"/>
    </row>
    <row r="23" spans="1:6" ht="0.75" customHeight="1" hidden="1">
      <c r="A23" s="56" t="s">
        <v>33</v>
      </c>
      <c r="B23" s="68" t="s">
        <v>32</v>
      </c>
      <c r="C23" s="75"/>
      <c r="D23" s="76"/>
      <c r="E23" s="76"/>
      <c r="F23" s="53" t="e">
        <f t="shared" si="0"/>
        <v>#DIV/0!</v>
      </c>
    </row>
    <row r="24" spans="1:6" ht="12.75" customHeight="1">
      <c r="A24" s="54" t="s">
        <v>58</v>
      </c>
      <c r="B24" s="67" t="s">
        <v>59</v>
      </c>
      <c r="C24" s="74">
        <f>C25</f>
        <v>6475.299999999999</v>
      </c>
      <c r="D24" s="74">
        <f>D25</f>
        <v>5652.599999999999</v>
      </c>
      <c r="E24" s="74">
        <f>E25</f>
        <v>6444.6</v>
      </c>
      <c r="F24" s="53">
        <f t="shared" si="0"/>
        <v>99.52589069232315</v>
      </c>
    </row>
    <row r="25" spans="1:6" ht="25.5" customHeight="1">
      <c r="A25" s="54" t="s">
        <v>34</v>
      </c>
      <c r="B25" s="67" t="s">
        <v>57</v>
      </c>
      <c r="C25" s="74">
        <f>C26+C29</f>
        <v>6475.299999999999</v>
      </c>
      <c r="D25" s="74">
        <f>D26+D29</f>
        <v>5652.599999999999</v>
      </c>
      <c r="E25" s="74">
        <f>E26+E29</f>
        <v>6444.6</v>
      </c>
      <c r="F25" s="59">
        <f t="shared" si="0"/>
        <v>99.52589069232315</v>
      </c>
    </row>
    <row r="26" spans="1:6" ht="15" customHeight="1">
      <c r="A26" s="56" t="s">
        <v>79</v>
      </c>
      <c r="B26" s="67" t="s">
        <v>80</v>
      </c>
      <c r="C26" s="74">
        <f>C27+C28</f>
        <v>3264.6</v>
      </c>
      <c r="D26" s="74">
        <f>D27+D28</f>
        <v>5494.9</v>
      </c>
      <c r="E26" s="74">
        <f>E27+E28</f>
        <v>3264.6</v>
      </c>
      <c r="F26" s="53">
        <f t="shared" si="0"/>
        <v>100</v>
      </c>
    </row>
    <row r="27" spans="1:6" ht="7.5" customHeight="1" hidden="1">
      <c r="A27" s="56" t="s">
        <v>36</v>
      </c>
      <c r="B27" s="68" t="s">
        <v>81</v>
      </c>
      <c r="C27" s="75"/>
      <c r="D27" s="76"/>
      <c r="E27" s="76"/>
      <c r="F27" s="53" t="e">
        <f t="shared" si="0"/>
        <v>#DIV/0!</v>
      </c>
    </row>
    <row r="28" spans="1:6" ht="26.25" customHeight="1">
      <c r="A28" s="56" t="s">
        <v>36</v>
      </c>
      <c r="B28" s="68" t="s">
        <v>97</v>
      </c>
      <c r="C28" s="75">
        <v>3264.6</v>
      </c>
      <c r="D28" s="76">
        <v>5494.9</v>
      </c>
      <c r="E28" s="76">
        <v>3264.6</v>
      </c>
      <c r="F28" s="59">
        <f t="shared" si="0"/>
        <v>100</v>
      </c>
    </row>
    <row r="29" spans="1:6" ht="12.75">
      <c r="A29" s="56" t="s">
        <v>82</v>
      </c>
      <c r="B29" s="67" t="s">
        <v>56</v>
      </c>
      <c r="C29" s="74">
        <f>C30+C31+C32+C33+C34</f>
        <v>3210.7</v>
      </c>
      <c r="D29" s="74">
        <f>D30+D31+D32+D33+D34</f>
        <v>157.70000000000002</v>
      </c>
      <c r="E29" s="74">
        <f>E30+E31+E32+E33+E34</f>
        <v>3180</v>
      </c>
      <c r="F29" s="53">
        <f t="shared" si="0"/>
        <v>99.0438222194537</v>
      </c>
    </row>
    <row r="30" spans="1:6" ht="12.75">
      <c r="A30" s="56" t="s">
        <v>82</v>
      </c>
      <c r="B30" s="68" t="s">
        <v>83</v>
      </c>
      <c r="C30" s="75">
        <v>149.3</v>
      </c>
      <c r="D30" s="76">
        <v>149.3</v>
      </c>
      <c r="E30" s="76">
        <v>149.3</v>
      </c>
      <c r="F30" s="59">
        <f t="shared" si="0"/>
        <v>100</v>
      </c>
    </row>
    <row r="31" spans="1:6" ht="51">
      <c r="A31" s="56" t="s">
        <v>84</v>
      </c>
      <c r="B31" s="68" t="s">
        <v>85</v>
      </c>
      <c r="C31" s="75">
        <v>50</v>
      </c>
      <c r="D31" s="76"/>
      <c r="E31" s="76">
        <v>50</v>
      </c>
      <c r="F31" s="59">
        <f t="shared" si="0"/>
        <v>100</v>
      </c>
    </row>
    <row r="32" spans="1:6" ht="25.5">
      <c r="A32" s="56" t="s">
        <v>99</v>
      </c>
      <c r="B32" s="68" t="s">
        <v>86</v>
      </c>
      <c r="C32" s="75">
        <v>8.4</v>
      </c>
      <c r="D32" s="76">
        <v>8.4</v>
      </c>
      <c r="E32" s="76">
        <v>8.4</v>
      </c>
      <c r="F32" s="59">
        <f t="shared" si="0"/>
        <v>100</v>
      </c>
    </row>
    <row r="33" spans="1:6" ht="15" customHeight="1">
      <c r="A33" s="56" t="s">
        <v>87</v>
      </c>
      <c r="B33" s="68" t="s">
        <v>88</v>
      </c>
      <c r="C33" s="75">
        <v>3000</v>
      </c>
      <c r="D33" s="76"/>
      <c r="E33" s="76">
        <v>2969.3</v>
      </c>
      <c r="F33" s="53">
        <f t="shared" si="0"/>
        <v>98.97666666666667</v>
      </c>
    </row>
    <row r="34" spans="1:6" ht="15" customHeight="1">
      <c r="A34" s="56" t="s">
        <v>98</v>
      </c>
      <c r="B34" s="68" t="s">
        <v>88</v>
      </c>
      <c r="C34" s="75">
        <v>3</v>
      </c>
      <c r="D34" s="75"/>
      <c r="E34" s="75">
        <v>3</v>
      </c>
      <c r="F34" s="53">
        <f t="shared" si="0"/>
        <v>100</v>
      </c>
    </row>
    <row r="35" spans="1:6" ht="25.5">
      <c r="A35" s="54" t="s">
        <v>38</v>
      </c>
      <c r="B35" s="67" t="s">
        <v>39</v>
      </c>
      <c r="C35" s="74">
        <f>SUM(C36+C38)</f>
        <v>1047</v>
      </c>
      <c r="D35" s="74">
        <f>SUM(D36+D38)</f>
        <v>740</v>
      </c>
      <c r="E35" s="74">
        <f>SUM(E36+E38)</f>
        <v>674.5</v>
      </c>
      <c r="F35" s="53">
        <f t="shared" si="0"/>
        <v>64.42215854823304</v>
      </c>
    </row>
    <row r="36" spans="1:6" ht="12.75">
      <c r="A36" s="56" t="s">
        <v>89</v>
      </c>
      <c r="B36" s="68" t="s">
        <v>41</v>
      </c>
      <c r="C36" s="75">
        <f>SUM(C37)</f>
        <v>670</v>
      </c>
      <c r="D36" s="75">
        <f>SUM(D37)</f>
        <v>400</v>
      </c>
      <c r="E36" s="75">
        <f>SUM(E37)</f>
        <v>637.5</v>
      </c>
      <c r="F36" s="59">
        <f t="shared" si="0"/>
        <v>95.1492537313433</v>
      </c>
    </row>
    <row r="37" spans="1:6" ht="12.75">
      <c r="A37" s="60" t="s">
        <v>90</v>
      </c>
      <c r="B37" s="69" t="s">
        <v>43</v>
      </c>
      <c r="C37" s="75">
        <v>670</v>
      </c>
      <c r="D37" s="76">
        <v>400</v>
      </c>
      <c r="E37" s="76">
        <v>637.5</v>
      </c>
      <c r="F37" s="59">
        <f t="shared" si="0"/>
        <v>95.1492537313433</v>
      </c>
    </row>
    <row r="38" spans="1:6" ht="39" thickBot="1">
      <c r="A38" s="60" t="s">
        <v>91</v>
      </c>
      <c r="B38" s="70" t="s">
        <v>61</v>
      </c>
      <c r="C38" s="77">
        <v>377</v>
      </c>
      <c r="D38" s="76">
        <v>340</v>
      </c>
      <c r="E38" s="76">
        <v>37</v>
      </c>
      <c r="F38" s="62">
        <f t="shared" si="0"/>
        <v>9.814323607427056</v>
      </c>
    </row>
    <row r="39" spans="1:6" ht="13.5" thickBot="1">
      <c r="A39" s="63"/>
      <c r="B39" s="71" t="s">
        <v>44</v>
      </c>
      <c r="C39" s="78">
        <f>SUM(C35+C24+C6)</f>
        <v>17032.3</v>
      </c>
      <c r="D39" s="78">
        <f>SUM(D35+D24+D6)</f>
        <v>17010.6</v>
      </c>
      <c r="E39" s="78">
        <f>SUM(E35+E24+E6)</f>
        <v>15098.400000000001</v>
      </c>
      <c r="F39" s="65">
        <f t="shared" si="0"/>
        <v>88.64569083447333</v>
      </c>
    </row>
  </sheetData>
  <sheetProtection/>
  <mergeCells count="4">
    <mergeCell ref="A4:E4"/>
    <mergeCell ref="C1:F1"/>
    <mergeCell ref="C2:F2"/>
    <mergeCell ref="C3:F3"/>
  </mergeCells>
  <printOptions/>
  <pageMargins left="0.7874015748031497" right="0.3937007874015748" top="0.3937007874015748" bottom="0.3937007874015748" header="0" footer="0"/>
  <pageSetup fitToHeight="1" fitToWidth="1" horizontalDpi="600" verticalDpi="600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7">
      <selection activeCell="B14" sqref="B14"/>
    </sheetView>
  </sheetViews>
  <sheetFormatPr defaultColWidth="9.140625" defaultRowHeight="12.75"/>
  <cols>
    <col min="1" max="1" width="19.57421875" style="0" customWidth="1"/>
  </cols>
  <sheetData>
    <row r="1" spans="1:6" ht="12.75">
      <c r="A1" s="1"/>
      <c r="B1" s="1"/>
      <c r="C1" s="83" t="s">
        <v>0</v>
      </c>
      <c r="D1" s="83"/>
      <c r="E1" s="83"/>
      <c r="F1" s="83"/>
    </row>
    <row r="2" spans="1:6" ht="12.75">
      <c r="A2" s="1"/>
      <c r="B2" s="1"/>
      <c r="C2" s="83" t="s">
        <v>70</v>
      </c>
      <c r="D2" s="83"/>
      <c r="E2" s="83"/>
      <c r="F2" s="83"/>
    </row>
    <row r="3" spans="1:6" ht="12.75">
      <c r="A3" s="1"/>
      <c r="B3" s="1"/>
      <c r="C3" s="83" t="s">
        <v>126</v>
      </c>
      <c r="D3" s="83"/>
      <c r="E3" s="83"/>
      <c r="F3" s="83"/>
    </row>
    <row r="4" spans="1:6" ht="27.75" customHeight="1">
      <c r="A4" s="114" t="s">
        <v>170</v>
      </c>
      <c r="B4" s="114"/>
      <c r="C4" s="114"/>
      <c r="D4" s="114"/>
      <c r="E4" s="114"/>
      <c r="F4" s="114"/>
    </row>
    <row r="5" spans="1:6" ht="78.75" customHeight="1">
      <c r="A5" s="80" t="s">
        <v>4</v>
      </c>
      <c r="B5" s="80" t="s">
        <v>75</v>
      </c>
      <c r="C5" s="80" t="s">
        <v>146</v>
      </c>
      <c r="D5" s="80" t="s">
        <v>147</v>
      </c>
      <c r="E5" s="80" t="s">
        <v>148</v>
      </c>
      <c r="F5" s="80" t="s">
        <v>149</v>
      </c>
    </row>
    <row r="6" spans="1:6" ht="12.75">
      <c r="A6" s="86" t="s">
        <v>5</v>
      </c>
      <c r="B6" s="86" t="s">
        <v>150</v>
      </c>
      <c r="C6" s="87">
        <v>11880.82</v>
      </c>
      <c r="D6" s="87">
        <v>8763</v>
      </c>
      <c r="E6" s="87">
        <v>12462.17</v>
      </c>
      <c r="F6" s="86">
        <v>104.9</v>
      </c>
    </row>
    <row r="7" spans="1:6" ht="12.75">
      <c r="A7" s="23" t="s">
        <v>7</v>
      </c>
      <c r="B7" s="23" t="s">
        <v>151</v>
      </c>
      <c r="C7" s="81">
        <v>7900</v>
      </c>
      <c r="D7" s="81">
        <v>5800</v>
      </c>
      <c r="E7" s="81">
        <v>8390.14</v>
      </c>
      <c r="F7" s="23">
        <v>106.2</v>
      </c>
    </row>
    <row r="8" spans="1:6" ht="12.75">
      <c r="A8" s="23" t="s">
        <v>9</v>
      </c>
      <c r="B8" s="23" t="s">
        <v>10</v>
      </c>
      <c r="C8" s="81">
        <v>7900</v>
      </c>
      <c r="D8" s="81">
        <v>5800</v>
      </c>
      <c r="E8" s="81">
        <v>8390.14</v>
      </c>
      <c r="F8" s="23">
        <v>106.2</v>
      </c>
    </row>
    <row r="9" spans="1:6" ht="12.75">
      <c r="A9" s="23" t="s">
        <v>11</v>
      </c>
      <c r="B9" s="23" t="s">
        <v>152</v>
      </c>
      <c r="C9" s="81">
        <v>1236</v>
      </c>
      <c r="D9" s="23">
        <v>575</v>
      </c>
      <c r="E9" s="81">
        <v>1369.85</v>
      </c>
      <c r="F9" s="23">
        <v>110.8</v>
      </c>
    </row>
    <row r="10" spans="1:6" ht="12.75">
      <c r="A10" s="23" t="s">
        <v>47</v>
      </c>
      <c r="B10" s="23" t="s">
        <v>13</v>
      </c>
      <c r="C10" s="23">
        <v>136</v>
      </c>
      <c r="D10" s="23">
        <v>121</v>
      </c>
      <c r="E10" s="23">
        <v>160.96</v>
      </c>
      <c r="F10" s="23">
        <v>118.4</v>
      </c>
    </row>
    <row r="11" spans="1:6" ht="12.75">
      <c r="A11" s="23" t="s">
        <v>48</v>
      </c>
      <c r="B11" s="23" t="s">
        <v>14</v>
      </c>
      <c r="C11" s="81">
        <v>1100</v>
      </c>
      <c r="D11" s="23">
        <v>454</v>
      </c>
      <c r="E11" s="81">
        <v>1208.89</v>
      </c>
      <c r="F11" s="23">
        <v>109.9</v>
      </c>
    </row>
    <row r="12" spans="1:6" ht="12.75" hidden="1">
      <c r="A12" s="23" t="s">
        <v>15</v>
      </c>
      <c r="B12" s="23" t="s">
        <v>153</v>
      </c>
      <c r="C12" s="23" t="s">
        <v>154</v>
      </c>
      <c r="D12" s="23" t="s">
        <v>154</v>
      </c>
      <c r="E12" s="23" t="s">
        <v>154</v>
      </c>
      <c r="F12" s="23" t="e">
        <v>#DIV/0!</v>
      </c>
    </row>
    <row r="13" spans="1:6" ht="12.75" hidden="1">
      <c r="A13" s="23" t="s">
        <v>124</v>
      </c>
      <c r="B13" s="23" t="s">
        <v>107</v>
      </c>
      <c r="C13" s="23"/>
      <c r="D13" s="23"/>
      <c r="E13" s="23"/>
      <c r="F13" s="23" t="e">
        <v>#DIV/0!</v>
      </c>
    </row>
    <row r="14" spans="1:6" ht="12.75">
      <c r="A14" s="23" t="s">
        <v>15</v>
      </c>
      <c r="B14" s="23" t="s">
        <v>155</v>
      </c>
      <c r="C14" s="81">
        <v>1853</v>
      </c>
      <c r="D14" s="81">
        <v>1838</v>
      </c>
      <c r="E14" s="81">
        <v>1838.68</v>
      </c>
      <c r="F14" s="23">
        <v>99.2</v>
      </c>
    </row>
    <row r="15" spans="1:6" ht="12.75">
      <c r="A15" s="23" t="s">
        <v>108</v>
      </c>
      <c r="B15" s="82" t="s">
        <v>109</v>
      </c>
      <c r="C15" s="81">
        <v>1313</v>
      </c>
      <c r="D15" s="81">
        <v>1313</v>
      </c>
      <c r="E15" s="81">
        <v>1209</v>
      </c>
      <c r="F15" s="23">
        <v>92.1</v>
      </c>
    </row>
    <row r="16" spans="1:6" ht="12.75">
      <c r="A16" s="23" t="s">
        <v>110</v>
      </c>
      <c r="B16" s="23" t="s">
        <v>111</v>
      </c>
      <c r="C16" s="23">
        <v>540</v>
      </c>
      <c r="D16" s="23">
        <v>525</v>
      </c>
      <c r="E16" s="23">
        <v>592.89</v>
      </c>
      <c r="F16" s="23">
        <v>109.8</v>
      </c>
    </row>
    <row r="17" spans="1:6" ht="12.75">
      <c r="A17" s="23" t="s">
        <v>125</v>
      </c>
      <c r="B17" s="23" t="s">
        <v>156</v>
      </c>
      <c r="C17" s="23"/>
      <c r="D17" s="23"/>
      <c r="E17" s="23">
        <v>36.79</v>
      </c>
      <c r="F17" s="23"/>
    </row>
    <row r="18" spans="1:6" ht="12.75">
      <c r="A18" s="23" t="s">
        <v>112</v>
      </c>
      <c r="B18" s="23" t="s">
        <v>157</v>
      </c>
      <c r="C18" s="23">
        <v>85</v>
      </c>
      <c r="D18" s="23">
        <v>100</v>
      </c>
      <c r="E18" s="23">
        <v>89.07</v>
      </c>
      <c r="F18" s="23">
        <v>104.8</v>
      </c>
    </row>
    <row r="19" spans="1:6" ht="12.75">
      <c r="A19" s="23" t="s">
        <v>113</v>
      </c>
      <c r="B19" s="23" t="s">
        <v>114</v>
      </c>
      <c r="C19" s="23">
        <v>85</v>
      </c>
      <c r="D19" s="23">
        <v>100</v>
      </c>
      <c r="E19" s="23">
        <v>89.07</v>
      </c>
      <c r="F19" s="23">
        <v>104.8</v>
      </c>
    </row>
    <row r="20" spans="1:6" ht="12.75">
      <c r="A20" s="23" t="s">
        <v>31</v>
      </c>
      <c r="B20" s="23" t="s">
        <v>158</v>
      </c>
      <c r="C20" s="23" t="s">
        <v>154</v>
      </c>
      <c r="D20" s="23" t="s">
        <v>154</v>
      </c>
      <c r="E20" s="23">
        <v>-32.29</v>
      </c>
      <c r="F20" s="23"/>
    </row>
    <row r="21" spans="1:6" ht="12.75">
      <c r="A21" s="23" t="s">
        <v>78</v>
      </c>
      <c r="B21" s="23" t="s">
        <v>32</v>
      </c>
      <c r="C21" s="23"/>
      <c r="D21" s="23"/>
      <c r="E21" s="23">
        <v>-32.29</v>
      </c>
      <c r="F21" s="23"/>
    </row>
    <row r="22" spans="1:6" ht="12.75">
      <c r="A22" s="86" t="s">
        <v>58</v>
      </c>
      <c r="B22" s="86" t="s">
        <v>59</v>
      </c>
      <c r="C22" s="87">
        <v>16126.5</v>
      </c>
      <c r="D22" s="87">
        <v>12432.5</v>
      </c>
      <c r="E22" s="87">
        <v>16122.62</v>
      </c>
      <c r="F22" s="86">
        <v>100</v>
      </c>
    </row>
    <row r="23" spans="1:6" ht="12.75">
      <c r="A23" s="23" t="s">
        <v>34</v>
      </c>
      <c r="B23" s="23" t="s">
        <v>57</v>
      </c>
      <c r="C23" s="81">
        <v>16126.5</v>
      </c>
      <c r="D23" s="81">
        <v>12432.5</v>
      </c>
      <c r="E23" s="81">
        <v>16122.62</v>
      </c>
      <c r="F23" s="23">
        <v>100</v>
      </c>
    </row>
    <row r="24" spans="1:6" ht="12.75">
      <c r="A24" s="23" t="s">
        <v>79</v>
      </c>
      <c r="B24" s="23" t="s">
        <v>159</v>
      </c>
      <c r="C24" s="81">
        <v>12521</v>
      </c>
      <c r="D24" s="81">
        <v>12190.8</v>
      </c>
      <c r="E24" s="81">
        <v>12521</v>
      </c>
      <c r="F24" s="23">
        <v>100</v>
      </c>
    </row>
    <row r="25" spans="1:6" ht="12.75">
      <c r="A25" s="23" t="s">
        <v>116</v>
      </c>
      <c r="B25" s="23" t="s">
        <v>117</v>
      </c>
      <c r="C25" s="81">
        <v>4227.8</v>
      </c>
      <c r="D25" s="81">
        <v>4227.8</v>
      </c>
      <c r="E25" s="81">
        <v>4227.8</v>
      </c>
      <c r="F25" s="23">
        <v>100</v>
      </c>
    </row>
    <row r="26" spans="1:6" ht="12.75">
      <c r="A26" s="23" t="s">
        <v>116</v>
      </c>
      <c r="B26" s="23" t="s">
        <v>118</v>
      </c>
      <c r="C26" s="81">
        <v>8293.2</v>
      </c>
      <c r="D26" s="81">
        <v>7963</v>
      </c>
      <c r="E26" s="81">
        <v>8293.2</v>
      </c>
      <c r="F26" s="23">
        <v>100</v>
      </c>
    </row>
    <row r="27" spans="1:6" ht="12.75">
      <c r="A27" s="23" t="s">
        <v>119</v>
      </c>
      <c r="B27" s="23" t="s">
        <v>160</v>
      </c>
      <c r="C27" s="81">
        <v>3320</v>
      </c>
      <c r="D27" s="23" t="s">
        <v>154</v>
      </c>
      <c r="E27" s="81">
        <v>3316.12</v>
      </c>
      <c r="F27" s="23">
        <v>99.9</v>
      </c>
    </row>
    <row r="28" spans="1:6" ht="12.75">
      <c r="A28" s="23" t="s">
        <v>120</v>
      </c>
      <c r="B28" s="23" t="s">
        <v>88</v>
      </c>
      <c r="C28" s="81">
        <v>3320</v>
      </c>
      <c r="D28" s="23"/>
      <c r="E28" s="81">
        <v>3316.12</v>
      </c>
      <c r="F28" s="23">
        <v>99.9</v>
      </c>
    </row>
    <row r="29" spans="1:6" ht="12.75">
      <c r="A29" s="23" t="s">
        <v>121</v>
      </c>
      <c r="B29" s="23" t="s">
        <v>161</v>
      </c>
      <c r="C29" s="23">
        <v>254.1</v>
      </c>
      <c r="D29" s="23">
        <v>233.3</v>
      </c>
      <c r="E29" s="23">
        <v>254.1</v>
      </c>
      <c r="F29" s="23">
        <v>100</v>
      </c>
    </row>
    <row r="30" spans="1:6" ht="12.75">
      <c r="A30" s="23" t="s">
        <v>105</v>
      </c>
      <c r="B30" s="23" t="s">
        <v>106</v>
      </c>
      <c r="C30" s="23">
        <v>254.1</v>
      </c>
      <c r="D30" s="23">
        <v>233.3</v>
      </c>
      <c r="E30" s="23">
        <v>254.1</v>
      </c>
      <c r="F30" s="23">
        <v>100</v>
      </c>
    </row>
    <row r="31" spans="1:6" ht="12.75">
      <c r="A31" s="23" t="s">
        <v>122</v>
      </c>
      <c r="B31" s="23" t="s">
        <v>123</v>
      </c>
      <c r="C31" s="23">
        <v>31.4</v>
      </c>
      <c r="D31" s="23">
        <v>8.4</v>
      </c>
      <c r="E31" s="23">
        <v>31.4</v>
      </c>
      <c r="F31" s="23">
        <v>100</v>
      </c>
    </row>
    <row r="32" spans="1:6" ht="12.75">
      <c r="A32" s="23" t="s">
        <v>103</v>
      </c>
      <c r="B32" s="23" t="s">
        <v>104</v>
      </c>
      <c r="C32" s="23">
        <v>8.4</v>
      </c>
      <c r="D32" s="23">
        <v>8.4</v>
      </c>
      <c r="E32" s="23">
        <v>8.4</v>
      </c>
      <c r="F32" s="23">
        <v>100</v>
      </c>
    </row>
    <row r="33" spans="1:6" ht="12.75">
      <c r="A33" s="23" t="s">
        <v>162</v>
      </c>
      <c r="B33" s="23" t="s">
        <v>163</v>
      </c>
      <c r="C33" s="23">
        <v>23</v>
      </c>
      <c r="D33" s="23"/>
      <c r="E33" s="23">
        <v>23</v>
      </c>
      <c r="F33" s="23">
        <v>100</v>
      </c>
    </row>
    <row r="34" spans="1:6" ht="12.75">
      <c r="A34" s="86" t="s">
        <v>38</v>
      </c>
      <c r="B34" s="86" t="s">
        <v>164</v>
      </c>
      <c r="C34" s="86">
        <v>806.82</v>
      </c>
      <c r="D34" s="86">
        <v>450</v>
      </c>
      <c r="E34" s="86">
        <v>806.72</v>
      </c>
      <c r="F34" s="86">
        <v>100</v>
      </c>
    </row>
    <row r="35" spans="1:6" ht="12.75">
      <c r="A35" s="23" t="s">
        <v>165</v>
      </c>
      <c r="B35" s="23" t="s">
        <v>41</v>
      </c>
      <c r="C35" s="23">
        <v>611.82</v>
      </c>
      <c r="D35" s="23">
        <v>450</v>
      </c>
      <c r="E35" s="23">
        <v>611.72</v>
      </c>
      <c r="F35" s="23">
        <v>100</v>
      </c>
    </row>
    <row r="36" spans="1:6" ht="12.75">
      <c r="A36" s="23" t="s">
        <v>90</v>
      </c>
      <c r="B36" s="23" t="s">
        <v>166</v>
      </c>
      <c r="C36" s="23">
        <v>611.82</v>
      </c>
      <c r="D36" s="23">
        <v>450</v>
      </c>
      <c r="E36" s="23">
        <v>611.72</v>
      </c>
      <c r="F36" s="23">
        <v>100</v>
      </c>
    </row>
    <row r="37" spans="1:6" ht="12.75">
      <c r="A37" s="23" t="s">
        <v>167</v>
      </c>
      <c r="B37" s="23" t="s">
        <v>168</v>
      </c>
      <c r="C37" s="23">
        <v>195</v>
      </c>
      <c r="D37" s="23" t="s">
        <v>154</v>
      </c>
      <c r="E37" s="23">
        <v>195</v>
      </c>
      <c r="F37" s="23">
        <v>100</v>
      </c>
    </row>
    <row r="38" spans="1:6" ht="12.75">
      <c r="A38" s="23" t="s">
        <v>91</v>
      </c>
      <c r="B38" s="23" t="s">
        <v>169</v>
      </c>
      <c r="C38" s="23">
        <v>195</v>
      </c>
      <c r="D38" s="23"/>
      <c r="E38" s="23">
        <v>195</v>
      </c>
      <c r="F38" s="23">
        <v>100</v>
      </c>
    </row>
    <row r="39" spans="1:6" ht="12.75">
      <c r="A39" s="79" t="s">
        <v>44</v>
      </c>
      <c r="B39" s="79"/>
      <c r="C39" s="84">
        <v>28007.32</v>
      </c>
      <c r="D39" s="84">
        <v>21195.5</v>
      </c>
      <c r="E39" s="84">
        <v>28584.79</v>
      </c>
      <c r="F39" s="85">
        <v>102.1</v>
      </c>
    </row>
  </sheetData>
  <sheetProtection/>
  <mergeCells count="1">
    <mergeCell ref="A4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7"/>
  <sheetViews>
    <sheetView tabSelected="1" zoomScalePageLayoutView="0" workbookViewId="0" topLeftCell="A1">
      <selection activeCell="C3" sqref="C3:F3"/>
    </sheetView>
  </sheetViews>
  <sheetFormatPr defaultColWidth="9.140625" defaultRowHeight="12.75"/>
  <cols>
    <col min="1" max="1" width="21.8515625" style="0" customWidth="1"/>
    <col min="2" max="2" width="44.57421875" style="0" customWidth="1"/>
    <col min="3" max="3" width="0.13671875" style="0" hidden="1" customWidth="1"/>
    <col min="4" max="4" width="13.421875" style="0" customWidth="1"/>
    <col min="5" max="5" width="15.57421875" style="0" customWidth="1"/>
    <col min="6" max="6" width="11.7109375" style="0" customWidth="1"/>
  </cols>
  <sheetData>
    <row r="1" spans="3:6" ht="12.75" customHeight="1">
      <c r="C1" s="110" t="s">
        <v>0</v>
      </c>
      <c r="D1" s="110"/>
      <c r="E1" s="110"/>
      <c r="F1" s="110"/>
    </row>
    <row r="2" spans="3:6" ht="24.75" customHeight="1">
      <c r="C2" s="113" t="s">
        <v>207</v>
      </c>
      <c r="D2" s="113"/>
      <c r="E2" s="113"/>
      <c r="F2" s="113"/>
    </row>
    <row r="3" spans="3:6" ht="21.75" customHeight="1">
      <c r="C3" s="112" t="s">
        <v>208</v>
      </c>
      <c r="D3" s="112"/>
      <c r="E3" s="112"/>
      <c r="F3" s="112"/>
    </row>
    <row r="4" spans="1:6" ht="13.5" customHeight="1">
      <c r="A4" s="115" t="s">
        <v>203</v>
      </c>
      <c r="B4" s="115"/>
      <c r="C4" s="115"/>
      <c r="D4" s="115"/>
      <c r="E4" s="115"/>
      <c r="F4" s="115"/>
    </row>
    <row r="5" spans="1:6" ht="62.25" customHeight="1">
      <c r="A5" s="104" t="s">
        <v>4</v>
      </c>
      <c r="B5" s="104" t="s">
        <v>75</v>
      </c>
      <c r="C5" s="105" t="s">
        <v>184</v>
      </c>
      <c r="D5" s="106" t="s">
        <v>185</v>
      </c>
      <c r="E5" s="106" t="s">
        <v>204</v>
      </c>
      <c r="F5" s="106" t="s">
        <v>186</v>
      </c>
    </row>
    <row r="6" spans="1:6" ht="13.5" customHeight="1">
      <c r="A6" s="88"/>
      <c r="B6" s="89" t="s">
        <v>127</v>
      </c>
      <c r="C6" s="90">
        <f>C8+C10+C12+C16+C19+C24+C29+C32+C34</f>
        <v>25659.4</v>
      </c>
      <c r="D6" s="90">
        <f>D8+D10+D12+D16+D19+D24+D29+D32+D34</f>
        <v>26410</v>
      </c>
      <c r="E6" s="90">
        <f>E8+E10+E12+E16+E19+E24+E29+E32+E34</f>
        <v>9934.04</v>
      </c>
      <c r="F6" s="103">
        <f>E6/D6</f>
        <v>0.3761469140477092</v>
      </c>
    </row>
    <row r="7" spans="1:6" ht="14.25" customHeight="1">
      <c r="A7" s="88"/>
      <c r="B7" s="89" t="s">
        <v>128</v>
      </c>
      <c r="C7" s="90">
        <f>C8+C10+C12+C16</f>
        <v>22239.4</v>
      </c>
      <c r="D7" s="90">
        <f>D8+D10+D12+D16</f>
        <v>22239.4</v>
      </c>
      <c r="E7" s="90">
        <f>E8+E10+E12+E16</f>
        <v>7312.01</v>
      </c>
      <c r="F7" s="103">
        <f aca="true" t="shared" si="0" ref="F7:F57">E7/D7</f>
        <v>0.32878629819149796</v>
      </c>
    </row>
    <row r="8" spans="1:6" ht="13.5" customHeight="1">
      <c r="A8" s="88" t="s">
        <v>7</v>
      </c>
      <c r="B8" s="88" t="s">
        <v>129</v>
      </c>
      <c r="C8" s="91">
        <f>C9</f>
        <v>14298.4</v>
      </c>
      <c r="D8" s="91">
        <f>D9</f>
        <v>14298.4</v>
      </c>
      <c r="E8" s="91">
        <f>E9</f>
        <v>4679.61</v>
      </c>
      <c r="F8" s="103">
        <f t="shared" si="0"/>
        <v>0.32728207351871536</v>
      </c>
    </row>
    <row r="9" spans="1:6" ht="15.75">
      <c r="A9" s="88" t="s">
        <v>9</v>
      </c>
      <c r="B9" s="92" t="s">
        <v>10</v>
      </c>
      <c r="C9" s="93">
        <v>14298.4</v>
      </c>
      <c r="D9" s="93">
        <v>14298.4</v>
      </c>
      <c r="E9" s="93">
        <v>4679.61</v>
      </c>
      <c r="F9" s="108">
        <f t="shared" si="0"/>
        <v>0.32728207351871536</v>
      </c>
    </row>
    <row r="10" spans="1:6" ht="45.75" customHeight="1">
      <c r="A10" s="88" t="s">
        <v>187</v>
      </c>
      <c r="B10" s="95" t="s">
        <v>188</v>
      </c>
      <c r="C10" s="91">
        <f>C11</f>
        <v>1601</v>
      </c>
      <c r="D10" s="91">
        <f>D11</f>
        <v>1601</v>
      </c>
      <c r="E10" s="91">
        <f>E11</f>
        <v>517.89</v>
      </c>
      <c r="F10" s="103">
        <f t="shared" si="0"/>
        <v>0.3234790755777639</v>
      </c>
    </row>
    <row r="11" spans="1:6" ht="30">
      <c r="A11" s="88" t="s">
        <v>189</v>
      </c>
      <c r="B11" s="92" t="s">
        <v>190</v>
      </c>
      <c r="C11" s="100">
        <v>1601</v>
      </c>
      <c r="D11" s="100">
        <v>1601</v>
      </c>
      <c r="E11" s="100">
        <v>517.89</v>
      </c>
      <c r="F11" s="108">
        <f t="shared" si="0"/>
        <v>0.3234790755777639</v>
      </c>
    </row>
    <row r="12" spans="1:6" ht="14.25" customHeight="1">
      <c r="A12" s="88" t="s">
        <v>11</v>
      </c>
      <c r="B12" s="88" t="s">
        <v>130</v>
      </c>
      <c r="C12" s="91">
        <f>C13+C14+C15</f>
        <v>6340</v>
      </c>
      <c r="D12" s="91">
        <f>D13+D14+D15</f>
        <v>6340</v>
      </c>
      <c r="E12" s="91">
        <f>E13+E14+E15</f>
        <v>2114.51</v>
      </c>
      <c r="F12" s="103">
        <f t="shared" si="0"/>
        <v>0.333518927444795</v>
      </c>
    </row>
    <row r="13" spans="1:6" ht="17.25" customHeight="1">
      <c r="A13" s="88" t="s">
        <v>47</v>
      </c>
      <c r="B13" s="88" t="s">
        <v>13</v>
      </c>
      <c r="C13" s="93">
        <v>450</v>
      </c>
      <c r="D13" s="93">
        <v>450</v>
      </c>
      <c r="E13" s="93">
        <v>30.93</v>
      </c>
      <c r="F13" s="108">
        <f t="shared" si="0"/>
        <v>0.06873333333333333</v>
      </c>
    </row>
    <row r="14" spans="1:6" ht="17.25" customHeight="1">
      <c r="A14" s="88" t="s">
        <v>131</v>
      </c>
      <c r="B14" s="88" t="s">
        <v>132</v>
      </c>
      <c r="C14" s="93">
        <v>3470</v>
      </c>
      <c r="D14" s="93">
        <v>3470</v>
      </c>
      <c r="E14" s="93">
        <v>1068.14</v>
      </c>
      <c r="F14" s="108">
        <f t="shared" si="0"/>
        <v>0.307821325648415</v>
      </c>
    </row>
    <row r="15" spans="1:6" ht="17.25" customHeight="1">
      <c r="A15" s="88" t="s">
        <v>48</v>
      </c>
      <c r="B15" s="88" t="s">
        <v>14</v>
      </c>
      <c r="C15" s="93">
        <v>2420</v>
      </c>
      <c r="D15" s="93">
        <v>2420</v>
      </c>
      <c r="E15" s="93">
        <v>1015.44</v>
      </c>
      <c r="F15" s="108">
        <f t="shared" si="0"/>
        <v>0.419603305785124</v>
      </c>
    </row>
    <row r="16" spans="1:6" ht="17.25" customHeight="1" hidden="1">
      <c r="A16" s="88" t="s">
        <v>133</v>
      </c>
      <c r="B16" s="92" t="s">
        <v>134</v>
      </c>
      <c r="C16" s="91">
        <f>C17</f>
        <v>0</v>
      </c>
      <c r="D16" s="91">
        <f>D17</f>
        <v>0</v>
      </c>
      <c r="E16" s="91">
        <f>E17</f>
        <v>0</v>
      </c>
      <c r="F16" s="108" t="e">
        <f t="shared" si="0"/>
        <v>#DIV/0!</v>
      </c>
    </row>
    <row r="17" spans="1:6" ht="90" hidden="1">
      <c r="A17" s="94" t="s">
        <v>124</v>
      </c>
      <c r="B17" s="92" t="s">
        <v>107</v>
      </c>
      <c r="C17" s="93">
        <v>0</v>
      </c>
      <c r="D17" s="93">
        <v>0</v>
      </c>
      <c r="E17" s="93">
        <v>0</v>
      </c>
      <c r="F17" s="108" t="e">
        <f t="shared" si="0"/>
        <v>#DIV/0!</v>
      </c>
    </row>
    <row r="18" spans="1:6" ht="13.5" customHeight="1">
      <c r="A18" s="94"/>
      <c r="B18" s="89" t="s">
        <v>135</v>
      </c>
      <c r="C18" s="91">
        <f>C19+C24+C29+C32+C34</f>
        <v>3420</v>
      </c>
      <c r="D18" s="91">
        <f>D19+D24+D29+D32+D34</f>
        <v>4170.6</v>
      </c>
      <c r="E18" s="91">
        <f>E19+E24+E29+E32+E34</f>
        <v>2622.0299999999997</v>
      </c>
      <c r="F18" s="103">
        <f t="shared" si="0"/>
        <v>0.6286937131348006</v>
      </c>
    </row>
    <row r="19" spans="1:6" ht="60.75" customHeight="1">
      <c r="A19" s="88" t="s">
        <v>15</v>
      </c>
      <c r="B19" s="92" t="s">
        <v>136</v>
      </c>
      <c r="C19" s="91">
        <f>C20+C21+C22+C23</f>
        <v>3360</v>
      </c>
      <c r="D19" s="91">
        <f>D20+D21+D22+D23</f>
        <v>3710</v>
      </c>
      <c r="E19" s="91">
        <f>E20+E21+E22+E23</f>
        <v>2086.6</v>
      </c>
      <c r="F19" s="103">
        <f t="shared" si="0"/>
        <v>0.5624258760107816</v>
      </c>
    </row>
    <row r="20" spans="1:6" ht="105">
      <c r="A20" s="95" t="s">
        <v>108</v>
      </c>
      <c r="B20" s="95" t="s">
        <v>182</v>
      </c>
      <c r="C20" s="93">
        <v>1300</v>
      </c>
      <c r="D20" s="93">
        <v>1600</v>
      </c>
      <c r="E20" s="93">
        <v>1125.32</v>
      </c>
      <c r="F20" s="103">
        <f t="shared" si="0"/>
        <v>0.703325</v>
      </c>
    </row>
    <row r="21" spans="1:6" ht="33.75" customHeight="1">
      <c r="A21" s="95" t="s">
        <v>110</v>
      </c>
      <c r="B21" s="95" t="s">
        <v>111</v>
      </c>
      <c r="C21" s="102">
        <v>1300</v>
      </c>
      <c r="D21" s="102">
        <v>1300</v>
      </c>
      <c r="E21" s="102">
        <v>585.28</v>
      </c>
      <c r="F21" s="108">
        <f t="shared" si="0"/>
        <v>0.4502153846153846</v>
      </c>
    </row>
    <row r="22" spans="1:6" ht="45" customHeight="1">
      <c r="A22" s="96" t="s">
        <v>125</v>
      </c>
      <c r="B22" s="95" t="s">
        <v>137</v>
      </c>
      <c r="C22" s="102">
        <v>0</v>
      </c>
      <c r="D22" s="102">
        <v>50</v>
      </c>
      <c r="E22" s="102">
        <v>28.87</v>
      </c>
      <c r="F22" s="108">
        <f t="shared" si="0"/>
        <v>0.5774</v>
      </c>
    </row>
    <row r="23" spans="1:6" ht="28.5" customHeight="1">
      <c r="A23" s="96" t="s">
        <v>171</v>
      </c>
      <c r="B23" s="95" t="s">
        <v>172</v>
      </c>
      <c r="C23" s="102">
        <v>760</v>
      </c>
      <c r="D23" s="102">
        <v>760</v>
      </c>
      <c r="E23" s="102">
        <v>347.13</v>
      </c>
      <c r="F23" s="108">
        <f t="shared" si="0"/>
        <v>0.45675</v>
      </c>
    </row>
    <row r="24" spans="1:6" ht="60" customHeight="1" hidden="1">
      <c r="A24" s="96" t="s">
        <v>23</v>
      </c>
      <c r="B24" s="95" t="s">
        <v>138</v>
      </c>
      <c r="C24" s="91">
        <f>C25</f>
        <v>0</v>
      </c>
      <c r="D24" s="91">
        <f>D25</f>
        <v>0</v>
      </c>
      <c r="E24" s="91">
        <f>E25</f>
        <v>0</v>
      </c>
      <c r="F24" s="108" t="e">
        <f t="shared" si="0"/>
        <v>#DIV/0!</v>
      </c>
    </row>
    <row r="25" spans="1:6" ht="33.75" customHeight="1" hidden="1">
      <c r="A25" s="96" t="s">
        <v>175</v>
      </c>
      <c r="B25" s="97" t="s">
        <v>176</v>
      </c>
      <c r="C25" s="91">
        <f>C26+C27+C28</f>
        <v>0</v>
      </c>
      <c r="D25" s="91">
        <f>D26+D27+D28</f>
        <v>0</v>
      </c>
      <c r="E25" s="91">
        <f>E26+E27+E28</f>
        <v>0</v>
      </c>
      <c r="F25" s="108" t="e">
        <f t="shared" si="0"/>
        <v>#DIV/0!</v>
      </c>
    </row>
    <row r="26" spans="1:6" ht="60" customHeight="1" hidden="1">
      <c r="A26" s="96" t="s">
        <v>177</v>
      </c>
      <c r="B26" s="95" t="s">
        <v>178</v>
      </c>
      <c r="C26" s="93">
        <v>0</v>
      </c>
      <c r="D26" s="93">
        <v>0</v>
      </c>
      <c r="E26" s="93">
        <v>0</v>
      </c>
      <c r="F26" s="108" t="e">
        <f t="shared" si="0"/>
        <v>#DIV/0!</v>
      </c>
    </row>
    <row r="27" spans="1:6" ht="60" hidden="1">
      <c r="A27" s="96" t="s">
        <v>139</v>
      </c>
      <c r="B27" s="95" t="s">
        <v>140</v>
      </c>
      <c r="C27" s="93"/>
      <c r="D27" s="93"/>
      <c r="E27" s="93"/>
      <c r="F27" s="108" t="e">
        <f t="shared" si="0"/>
        <v>#DIV/0!</v>
      </c>
    </row>
    <row r="28" spans="1:6" ht="120" customHeight="1" hidden="1">
      <c r="A28" s="96" t="s">
        <v>141</v>
      </c>
      <c r="B28" s="98" t="s">
        <v>183</v>
      </c>
      <c r="C28" s="93">
        <v>0</v>
      </c>
      <c r="D28" s="93">
        <v>0</v>
      </c>
      <c r="E28" s="93">
        <v>0</v>
      </c>
      <c r="F28" s="103" t="e">
        <f t="shared" si="0"/>
        <v>#DIV/0!</v>
      </c>
    </row>
    <row r="29" spans="1:6" ht="45">
      <c r="A29" s="88" t="s">
        <v>112</v>
      </c>
      <c r="B29" s="92" t="s">
        <v>142</v>
      </c>
      <c r="C29" s="91">
        <f>C30+C31</f>
        <v>60</v>
      </c>
      <c r="D29" s="91">
        <f>D30+D31</f>
        <v>460</v>
      </c>
      <c r="E29" s="91">
        <f>E30+E31</f>
        <v>534.83</v>
      </c>
      <c r="F29" s="103">
        <f t="shared" si="0"/>
        <v>1.1626739130434784</v>
      </c>
    </row>
    <row r="30" spans="1:6" ht="30" customHeight="1" hidden="1">
      <c r="A30" s="88" t="s">
        <v>179</v>
      </c>
      <c r="B30" s="95" t="s">
        <v>180</v>
      </c>
      <c r="C30" s="93">
        <v>0</v>
      </c>
      <c r="D30" s="93">
        <v>0</v>
      </c>
      <c r="E30" s="93">
        <v>0</v>
      </c>
      <c r="F30" s="103" t="e">
        <f t="shared" si="0"/>
        <v>#DIV/0!</v>
      </c>
    </row>
    <row r="31" spans="1:6" ht="59.25" customHeight="1">
      <c r="A31" s="88" t="s">
        <v>181</v>
      </c>
      <c r="B31" s="95" t="s">
        <v>114</v>
      </c>
      <c r="C31" s="93">
        <v>60</v>
      </c>
      <c r="D31" s="93">
        <v>460</v>
      </c>
      <c r="E31" s="93">
        <v>534.83</v>
      </c>
      <c r="F31" s="103">
        <f t="shared" si="0"/>
        <v>1.1626739130434784</v>
      </c>
    </row>
    <row r="32" spans="1:6" ht="15.75" customHeight="1">
      <c r="A32" s="88"/>
      <c r="B32" s="95" t="s">
        <v>28</v>
      </c>
      <c r="C32" s="91">
        <f>C33</f>
        <v>0</v>
      </c>
      <c r="D32" s="91">
        <f>D33</f>
        <v>0.6</v>
      </c>
      <c r="E32" s="91">
        <f>E33</f>
        <v>0.6</v>
      </c>
      <c r="F32" s="103"/>
    </row>
    <row r="33" spans="1:6" ht="27.75" customHeight="1">
      <c r="A33" s="88" t="s">
        <v>191</v>
      </c>
      <c r="B33" s="95" t="s">
        <v>192</v>
      </c>
      <c r="C33" s="93">
        <v>0</v>
      </c>
      <c r="D33" s="100">
        <v>0.6</v>
      </c>
      <c r="E33" s="100">
        <v>0.6</v>
      </c>
      <c r="F33" s="103"/>
    </row>
    <row r="34" spans="1:6" ht="28.5" customHeight="1" hidden="1">
      <c r="A34" s="99" t="s">
        <v>31</v>
      </c>
      <c r="B34" s="99" t="s">
        <v>143</v>
      </c>
      <c r="C34" s="91">
        <f>C35</f>
        <v>0</v>
      </c>
      <c r="D34" s="91">
        <f>D35</f>
        <v>0</v>
      </c>
      <c r="E34" s="91">
        <f>E35</f>
        <v>0</v>
      </c>
      <c r="F34" s="103" t="e">
        <f t="shared" si="0"/>
        <v>#DIV/0!</v>
      </c>
    </row>
    <row r="35" spans="1:6" ht="32.25" customHeight="1" hidden="1">
      <c r="A35" s="88" t="s">
        <v>33</v>
      </c>
      <c r="B35" s="99" t="s">
        <v>32</v>
      </c>
      <c r="C35" s="91">
        <f>C36+C37+C38</f>
        <v>0</v>
      </c>
      <c r="D35" s="91">
        <f>D36+D37+D38</f>
        <v>0</v>
      </c>
      <c r="E35" s="91">
        <f>E36+E37+E38</f>
        <v>0</v>
      </c>
      <c r="F35" s="103" t="e">
        <f t="shared" si="0"/>
        <v>#DIV/0!</v>
      </c>
    </row>
    <row r="36" spans="1:6" ht="30" customHeight="1" hidden="1">
      <c r="A36" s="88" t="s">
        <v>78</v>
      </c>
      <c r="B36" s="95" t="s">
        <v>72</v>
      </c>
      <c r="C36" s="93"/>
      <c r="D36" s="93"/>
      <c r="E36" s="93"/>
      <c r="F36" s="103" t="e">
        <f t="shared" si="0"/>
        <v>#DIV/0!</v>
      </c>
    </row>
    <row r="37" spans="1:6" ht="30" hidden="1">
      <c r="A37" s="88" t="s">
        <v>144</v>
      </c>
      <c r="B37" s="95" t="s">
        <v>173</v>
      </c>
      <c r="C37" s="100">
        <v>0</v>
      </c>
      <c r="D37" s="100">
        <v>0</v>
      </c>
      <c r="E37" s="100">
        <v>0</v>
      </c>
      <c r="F37" s="108" t="e">
        <f t="shared" si="0"/>
        <v>#DIV/0!</v>
      </c>
    </row>
    <row r="38" spans="1:6" ht="30" hidden="1">
      <c r="A38" s="88" t="s">
        <v>145</v>
      </c>
      <c r="B38" s="95" t="s">
        <v>173</v>
      </c>
      <c r="C38" s="100">
        <v>0</v>
      </c>
      <c r="D38" s="100">
        <v>0</v>
      </c>
      <c r="E38" s="100">
        <v>0</v>
      </c>
      <c r="F38" s="108" t="e">
        <f t="shared" si="0"/>
        <v>#DIV/0!</v>
      </c>
    </row>
    <row r="39" spans="1:6" ht="30" customHeight="1">
      <c r="A39" s="88" t="s">
        <v>58</v>
      </c>
      <c r="B39" s="99" t="s">
        <v>59</v>
      </c>
      <c r="C39" s="91">
        <f>C40</f>
        <v>6720.93</v>
      </c>
      <c r="D39" s="91">
        <f>D40</f>
        <v>11152.78</v>
      </c>
      <c r="E39" s="91">
        <f>E40</f>
        <v>4865.9</v>
      </c>
      <c r="F39" s="103">
        <f t="shared" si="0"/>
        <v>0.43629480721398606</v>
      </c>
    </row>
    <row r="40" spans="1:6" ht="45" customHeight="1">
      <c r="A40" s="88" t="s">
        <v>34</v>
      </c>
      <c r="B40" s="97" t="s">
        <v>57</v>
      </c>
      <c r="C40" s="101">
        <f>C41+C44+C47+C50+C53+C55</f>
        <v>6720.93</v>
      </c>
      <c r="D40" s="101">
        <f>D41+D44+D47+D50+D53+D55</f>
        <v>11152.78</v>
      </c>
      <c r="E40" s="101">
        <f>E41+E44+E47+E50+E53+E55</f>
        <v>4865.9</v>
      </c>
      <c r="F40" s="103">
        <f t="shared" si="0"/>
        <v>0.43629480721398606</v>
      </c>
    </row>
    <row r="41" spans="1:6" ht="44.25" customHeight="1">
      <c r="A41" s="88" t="s">
        <v>79</v>
      </c>
      <c r="B41" s="97" t="s">
        <v>115</v>
      </c>
      <c r="C41" s="91">
        <f>C42+C43</f>
        <v>6270.3</v>
      </c>
      <c r="D41" s="91">
        <f>D42+D43</f>
        <v>6270.3</v>
      </c>
      <c r="E41" s="91">
        <f>E42+E43</f>
        <v>3413.4700000000003</v>
      </c>
      <c r="F41" s="103">
        <f t="shared" si="0"/>
        <v>0.5443870309235603</v>
      </c>
    </row>
    <row r="42" spans="1:6" ht="15.75" customHeight="1">
      <c r="A42" s="88" t="s">
        <v>116</v>
      </c>
      <c r="B42" s="95" t="s">
        <v>117</v>
      </c>
      <c r="C42" s="102">
        <v>5566.6</v>
      </c>
      <c r="D42" s="102">
        <v>5566.6</v>
      </c>
      <c r="E42" s="102">
        <v>3061.63</v>
      </c>
      <c r="F42" s="103">
        <f t="shared" si="0"/>
        <v>0.5499999999999999</v>
      </c>
    </row>
    <row r="43" spans="1:6" ht="29.25" customHeight="1">
      <c r="A43" s="88" t="s">
        <v>116</v>
      </c>
      <c r="B43" s="95" t="s">
        <v>118</v>
      </c>
      <c r="C43" s="102">
        <v>703.7</v>
      </c>
      <c r="D43" s="102">
        <v>703.7</v>
      </c>
      <c r="E43" s="102">
        <v>351.84</v>
      </c>
      <c r="F43" s="103">
        <f t="shared" si="0"/>
        <v>0.4999857893988915</v>
      </c>
    </row>
    <row r="44" spans="1:6" ht="42.75">
      <c r="A44" s="99" t="s">
        <v>119</v>
      </c>
      <c r="B44" s="97" t="s">
        <v>160</v>
      </c>
      <c r="C44" s="91">
        <f>SUM(C45:C46)</f>
        <v>0</v>
      </c>
      <c r="D44" s="91">
        <f>SUM(D45:D46)</f>
        <v>3909.53</v>
      </c>
      <c r="E44" s="91">
        <f>SUM(E45:E46)</f>
        <v>909.53</v>
      </c>
      <c r="F44" s="103">
        <f t="shared" si="0"/>
        <v>0.23264433320629332</v>
      </c>
    </row>
    <row r="45" spans="1:6" ht="75">
      <c r="A45" s="88" t="s">
        <v>205</v>
      </c>
      <c r="B45" s="95" t="s">
        <v>206</v>
      </c>
      <c r="C45" s="93">
        <v>0</v>
      </c>
      <c r="D45" s="93">
        <v>642.65</v>
      </c>
      <c r="E45" s="93">
        <v>642.65</v>
      </c>
      <c r="F45" s="103">
        <f>E45/D45</f>
        <v>1</v>
      </c>
    </row>
    <row r="46" spans="1:6" ht="15.75">
      <c r="A46" s="88" t="s">
        <v>120</v>
      </c>
      <c r="B46" s="95" t="s">
        <v>88</v>
      </c>
      <c r="C46" s="93">
        <v>0</v>
      </c>
      <c r="D46" s="93">
        <v>3266.88</v>
      </c>
      <c r="E46" s="93">
        <v>266.88</v>
      </c>
      <c r="F46" s="103">
        <f t="shared" si="0"/>
        <v>0.08169262415515721</v>
      </c>
    </row>
    <row r="47" spans="1:6" ht="42.75">
      <c r="A47" s="88" t="s">
        <v>121</v>
      </c>
      <c r="B47" s="97" t="s">
        <v>161</v>
      </c>
      <c r="C47" s="91">
        <f>C48+C49</f>
        <v>411.33</v>
      </c>
      <c r="D47" s="91">
        <f>D48+D49</f>
        <v>400.44</v>
      </c>
      <c r="E47" s="91">
        <f>E48+E49</f>
        <v>400.44</v>
      </c>
      <c r="F47" s="103">
        <f t="shared" si="0"/>
        <v>1</v>
      </c>
    </row>
    <row r="48" spans="1:6" ht="30" customHeight="1">
      <c r="A48" s="88" t="s">
        <v>105</v>
      </c>
      <c r="B48" s="95" t="s">
        <v>106</v>
      </c>
      <c r="C48" s="102">
        <v>411.33</v>
      </c>
      <c r="D48" s="102">
        <v>399.44</v>
      </c>
      <c r="E48" s="102">
        <v>399.44</v>
      </c>
      <c r="F48" s="108">
        <f t="shared" si="0"/>
        <v>1</v>
      </c>
    </row>
    <row r="49" spans="1:6" ht="45">
      <c r="A49" s="88" t="s">
        <v>193</v>
      </c>
      <c r="B49" s="95" t="s">
        <v>194</v>
      </c>
      <c r="C49" s="102">
        <v>0</v>
      </c>
      <c r="D49" s="102">
        <v>1</v>
      </c>
      <c r="E49" s="102">
        <v>1</v>
      </c>
      <c r="F49" s="108">
        <f t="shared" si="0"/>
        <v>1</v>
      </c>
    </row>
    <row r="50" spans="1:6" ht="15.75">
      <c r="A50" s="88" t="s">
        <v>122</v>
      </c>
      <c r="B50" s="97" t="s">
        <v>123</v>
      </c>
      <c r="C50" s="91">
        <f>C51+C52</f>
        <v>39.3</v>
      </c>
      <c r="D50" s="91">
        <f>D51+D52</f>
        <v>572.51</v>
      </c>
      <c r="E50" s="91">
        <f>E51+E52</f>
        <v>319.64</v>
      </c>
      <c r="F50" s="103">
        <f t="shared" si="0"/>
        <v>0.5583133919058182</v>
      </c>
    </row>
    <row r="51" spans="1:6" ht="90">
      <c r="A51" s="88" t="s">
        <v>103</v>
      </c>
      <c r="B51" s="95" t="s">
        <v>104</v>
      </c>
      <c r="C51" s="93">
        <v>39.3</v>
      </c>
      <c r="D51" s="93">
        <v>39.3</v>
      </c>
      <c r="E51" s="93">
        <v>19.64</v>
      </c>
      <c r="F51" s="108">
        <f t="shared" si="0"/>
        <v>0.4997455470737914</v>
      </c>
    </row>
    <row r="52" spans="1:6" ht="30">
      <c r="A52" s="88" t="s">
        <v>162</v>
      </c>
      <c r="B52" s="95" t="s">
        <v>174</v>
      </c>
      <c r="C52" s="102"/>
      <c r="D52" s="102">
        <v>533.21</v>
      </c>
      <c r="E52" s="102">
        <v>300</v>
      </c>
      <c r="F52" s="108">
        <f t="shared" si="0"/>
        <v>0.5626301082125241</v>
      </c>
    </row>
    <row r="53" spans="1:6" ht="57">
      <c r="A53" s="88" t="s">
        <v>195</v>
      </c>
      <c r="B53" s="97" t="s">
        <v>196</v>
      </c>
      <c r="C53" s="91">
        <f>C54</f>
        <v>0</v>
      </c>
      <c r="D53" s="91">
        <f>D54</f>
        <v>0</v>
      </c>
      <c r="E53" s="91">
        <f>E54</f>
        <v>8.87</v>
      </c>
      <c r="F53" s="103"/>
    </row>
    <row r="54" spans="1:6" ht="75">
      <c r="A54" s="88" t="s">
        <v>197</v>
      </c>
      <c r="B54" s="95" t="s">
        <v>198</v>
      </c>
      <c r="C54" s="102"/>
      <c r="D54" s="100"/>
      <c r="E54" s="100">
        <v>8.87</v>
      </c>
      <c r="F54" s="108"/>
    </row>
    <row r="55" spans="1:6" ht="57">
      <c r="A55" s="88" t="s">
        <v>199</v>
      </c>
      <c r="B55" s="97" t="s">
        <v>200</v>
      </c>
      <c r="C55" s="91">
        <f>C56</f>
        <v>0</v>
      </c>
      <c r="D55" s="91">
        <f>D56</f>
        <v>0</v>
      </c>
      <c r="E55" s="91">
        <f>E56</f>
        <v>-186.05</v>
      </c>
      <c r="F55" s="103"/>
    </row>
    <row r="56" spans="1:6" ht="60">
      <c r="A56" s="88" t="s">
        <v>201</v>
      </c>
      <c r="B56" s="95" t="s">
        <v>202</v>
      </c>
      <c r="C56" s="102"/>
      <c r="D56" s="100"/>
      <c r="E56" s="100">
        <v>-186.05</v>
      </c>
      <c r="F56" s="108"/>
    </row>
    <row r="57" spans="1:6" ht="15.75">
      <c r="A57" s="116" t="s">
        <v>44</v>
      </c>
      <c r="B57" s="116"/>
      <c r="C57" s="91">
        <f>C8+C10+C12+C16+C19+C24+C29+C32+C34+C39</f>
        <v>32380.33</v>
      </c>
      <c r="D57" s="107">
        <f>D8+D10+D12+D16+D19+D24+D29+D32+D34+D39</f>
        <v>37562.78</v>
      </c>
      <c r="E57" s="107">
        <f>E8+E10+E12+E16+E19+E24+E29+E32+E34+E39</f>
        <v>14799.94</v>
      </c>
      <c r="F57" s="103">
        <f t="shared" si="0"/>
        <v>0.39400544901096246</v>
      </c>
    </row>
  </sheetData>
  <sheetProtection/>
  <mergeCells count="5">
    <mergeCell ref="C1:F1"/>
    <mergeCell ref="C2:F2"/>
    <mergeCell ref="C3:F3"/>
    <mergeCell ref="A4:F4"/>
    <mergeCell ref="A57:B57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2014-07-11T06:29:54Z</cp:lastPrinted>
  <dcterms:created xsi:type="dcterms:W3CDTF">1996-10-08T23:32:33Z</dcterms:created>
  <dcterms:modified xsi:type="dcterms:W3CDTF">2014-07-11T06:59:43Z</dcterms:modified>
  <cp:category/>
  <cp:version/>
  <cp:contentType/>
  <cp:contentStatus/>
</cp:coreProperties>
</file>