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попр" sheetId="1" r:id="rId1"/>
  </sheets>
  <definedNames/>
  <calcPr fullCalcOnLoad="1"/>
</workbook>
</file>

<file path=xl/sharedStrings.xml><?xml version="1.0" encoding="utf-8"?>
<sst xmlns="http://schemas.openxmlformats.org/spreadsheetml/2006/main" count="119" uniqueCount="117">
  <si>
    <t>Код бюджетной классификации</t>
  </si>
  <si>
    <t>НАЛОГОВЫЕ И НЕНАЛОГОВЫЕ ДОХОДЫ</t>
  </si>
  <si>
    <t>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</si>
  <si>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</si>
  <si>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</si>
  <si>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</si>
  <si>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</si>
  <si>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</si>
  <si>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</si>
  <si>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</si>
  <si>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</si>
  <si>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</si>
  <si>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 xml:space="preserve">Транспортный налог 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</si>
  <si>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</si>
  <si>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</si>
  <si>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</si>
  <si>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</si>
  <si>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</si>
  <si>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</si>
  <si>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НЕНАЛОГОВЫЕ 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</si>
  <si>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</si>
  <si>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</si>
  <si>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</si>
  <si>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1 11 09045 10 0000 120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</si>
  <si>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</si>
  <si>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1 13 00000 00 0000 000</t>
  </si>
  <si>
    <t>ДОХОДЫ ОТ ОКАЗАНИЯ ПЛАТНЫХ УСЛУГ И КОМПЕНСАЦИИ ЗАТРАТ ГОСУДАРСТВА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</si>
  <si>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</si>
  <si>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</si>
  <si>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</si>
  <si>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>1 14 00000 00 0000 000</t>
  </si>
  <si>
    <t>ДОХОДЫ 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</si>
  <si>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</si>
  <si>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</si>
  <si>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</si>
  <si>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</si>
  <si>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</si>
  <si>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1 17 01050 10 0000 180</t>
  </si>
  <si>
    <t>Невыясненные поступления, зачисляемые в бюджеты поселений</t>
  </si>
  <si>
    <t>1 17 05050 10 0504 180</t>
  </si>
  <si>
    <t>1 17 05050 10 0505 180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</si>
  <si>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</si>
  <si>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</si>
  <si>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</si>
  <si>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</si>
  <si>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</si>
  <si>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</si>
  <si>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</si>
  <si>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</si>
  <si>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</si>
  <si>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</si>
  <si>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t>2 02 02999 10 0000 151</t>
  </si>
  <si>
    <t>2 02 03000 00 0000 151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</si>
  <si>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</si>
  <si>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</si>
  <si>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2 02 04000 00 0000 151</t>
  </si>
  <si>
    <t>Иные межбюджетные трансферты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</si>
  <si>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</si>
  <si>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</si>
  <si>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ВСЕГО ДОХОДОВ</t>
  </si>
  <si>
    <t>2 02 04999 10 0000 151</t>
  </si>
  <si>
    <t xml:space="preserve">Прочие межбюджетные трансферты, передаваемые бюджетам поселений </t>
  </si>
  <si>
    <t>1 11 09045 10 0111 120</t>
  </si>
  <si>
    <t>Прочие поступления от использования имущества (найм муниципального жилья)</t>
  </si>
  <si>
    <t>Прочие неналоговые доходы бюджетов поселений</t>
  </si>
  <si>
    <t>ШТРАФЫ, САНКЦИИ, ВОЗМЕЩЕНИЕ УЩЕРБА</t>
  </si>
  <si>
    <t>1 13 02995 10 0000 130</t>
  </si>
  <si>
    <t>1 13 02000 10 0000 130</t>
  </si>
  <si>
    <t>Прочие доходы от компенсации затрат  бюджетов поселений</t>
  </si>
  <si>
    <t xml:space="preserve">Прочие доходы от компенсации затрат  бюджетов поселений </t>
  </si>
  <si>
    <t>Субвенции бюджетам субъектов  Российской Федерации и муниципальных образований</t>
  </si>
  <si>
    <t>1 14 06013 10 0000 430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</si>
  <si>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</si>
  <si>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</si>
  <si>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№ 2</t>
  </si>
  <si>
    <t>Доходы,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</si>
  <si>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МБУК) 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</si>
  <si>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</si>
  <si>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</si>
  <si>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</si>
  <si>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</si>
  <si>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НАЛОГИ НА ТОВАРЫ(РАБОТЫ, УСЛУГИ),РЕАЛИЗУЕМЫЕ НА ТЕРРИТОРИИ РОССИЙСКОЙ ФЕДЕРАЦИИ</t>
  </si>
  <si>
    <t>1 03 02000 01 0000 110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</si>
  <si>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</si>
  <si>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</si>
  <si>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2 19 05000 10 0000 151</t>
  </si>
  <si>
    <t>2 19 05000 00 0000 000</t>
  </si>
  <si>
    <t>Акцизы по подакцизным товарам (продукции), производимым на территории РФ</t>
  </si>
  <si>
    <t>2 18 05000 00 0000 000</t>
  </si>
  <si>
    <t>2 18 05010 10 0000 180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</si>
  <si>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</si>
  <si>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</si>
  <si>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1 03 02000 00 0000 000</t>
  </si>
  <si>
    <t>Субсидии  бюджетам субъектов  Российской Федерации и муниципальных образований</t>
  </si>
  <si>
    <t>2 02 02216 10 0000 151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</si>
  <si>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</si>
  <si>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</si>
  <si>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</si>
  <si>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</si>
  <si>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</si>
  <si>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Наименование</t>
  </si>
  <si>
    <t>Первоначальний план на 2015год, (тыс.руб.)</t>
  </si>
  <si>
    <t>аренда мун.имущ.</t>
  </si>
  <si>
    <t>оценка</t>
  </si>
  <si>
    <t>продажа магазина тихом</t>
  </si>
  <si>
    <t>1 14 06025 10 0000 430</t>
  </si>
  <si>
    <t>Доходы от продажи земельных участков, находящихся в собственности (за исключением земельных участков муниц. бюджетных и автономных учреждений)</t>
  </si>
  <si>
    <t>продажа земли под магазины</t>
  </si>
  <si>
    <t>проценты по кредиту</t>
  </si>
  <si>
    <t>ремонт дороги к котельной</t>
  </si>
  <si>
    <t>Прочие субсидии бюджетам поселений (обл)</t>
  </si>
  <si>
    <t>стимул.выплаты МБУК</t>
  </si>
  <si>
    <t>вус</t>
  </si>
  <si>
    <t>подростки</t>
  </si>
  <si>
    <t>Уточнённый  план доходов , (тыс.руб.)</t>
  </si>
  <si>
    <t>Поступление доходов в бюджет муниципального образования Войсковицкое  сельское  поселение  на  2015 год</t>
  </si>
  <si>
    <t>к решению Совета депутатов МО Войсковицкое сельское поселение  от  17.09.2015 г.№28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</si>
</sst>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\$* #,##0.00_);_(\$* \(#,##0.00\);_(\$* \-??_);_(@_)"/>
    <numFmt numFmtId="173" formatCode="#,##0.0"/>
    <numFmt numFmtId="174" formatCode="_-* #,##0.00_р_._-;\-* #,##0.00_р_._-;_-* \-??_р_._-;_-@_-"/>
    <numFmt numFmtId="175" formatCode="_-* #,##0.00000_р_._-;\-* #,##0.00000_р_._-;_-* &quot;-&quot;?????_р_._-;_-@_-"/>
    <numFmt numFmtId="176" formatCode="_-* #,##0.000_р_._-;\-* #,##0.000_р_._-;_-* &quot;-&quot;???_р_._-;_-@_-"/>
    <numFmt numFmtId="177" formatCode="0.0%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_-* #,##0.000_р_._-;\-* #,##0.000_р_._-;_-* \-??_р_._-;_-@_-"/>
    <numFmt numFmtId="184" formatCode="_-* #,##0.0000_р_._-;\-* #,##0.0000_р_._-;_-* \-??_р_._-;_-@_-"/>
    <numFmt numFmtId="185" formatCode="#,##0.000_ ;\-#,##0.000\ "/>
    <numFmt numFmtId="186" formatCode="_-* #,##0.000_р_._-;\-* #,##0.000_р_._-;_-* &quot;-&quot;??_р_._-;_-@_-"/>
    <numFmt numFmtId="187" formatCode="_-* #,##0.00000_р_._-;\-* #,##0.00000_р_._-;_-* &quot;-&quot;???_р_._-;_-@_-"/>
    <numFmt numFmtId="188" formatCode="#,##0.0000_ ;\-#,##0.0000\ "/>
    <numFmt numFmtId="189" formatCode="#,##0.00_ ;\-#,##0.00\ "/>
    <numFmt numFmtId="190" formatCode="0.000000"/>
    <numFmt numFmtId="191" formatCode="0.00000"/>
    <numFmt numFmtId="192" formatCode="0.0000"/>
    <numFmt numFmtId="193" formatCode="0.000"/>
    <numFmt numFmtId="194" formatCode="_-* #,##0.0000_р_._-;\-* #,##0.0000_р_._-;_-* &quot;-&quot;???_р_._-;_-@_-"/>
    <numFmt numFmtId="195" formatCode="_-* #,##0.00000_р_._-;\-* #,##0.00000_р_._-;_-* \-??_р_._-;_-@_-"/>
    <numFmt numFmtId="196" formatCode="_-* #,##0.000000_р_._-;\-* #,##0.000000_р_._-;_-* \-??_р_._-;_-@_-"/>
  </numFmts>
  <fonts count="5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i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distributed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distributed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174" fontId="8" fillId="0" borderId="10" xfId="0" applyNumberFormat="1" applyFont="1" applyBorder="1" applyAlignment="1">
      <alignment vertical="top"/>
    </xf>
    <xf numFmtId="174" fontId="8" fillId="0" borderId="10" xfId="0" applyNumberFormat="1" applyFont="1" applyFill="1" applyBorder="1" applyAlignment="1">
      <alignment vertical="top"/>
    </xf>
    <xf numFmtId="174" fontId="3" fillId="0" borderId="10" xfId="0" applyNumberFormat="1" applyFont="1" applyBorder="1" applyAlignment="1">
      <alignment vertical="top"/>
    </xf>
    <xf numFmtId="174" fontId="3" fillId="0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174" fontId="6" fillId="0" borderId="10" xfId="0" applyNumberFormat="1" applyFont="1" applyBorder="1" applyAlignment="1">
      <alignment vertical="top"/>
    </xf>
    <xf numFmtId="174" fontId="6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174" fontId="6" fillId="33" borderId="10" xfId="0" applyNumberFormat="1" applyFont="1" applyFill="1" applyBorder="1" applyAlignment="1">
      <alignment vertical="top"/>
    </xf>
    <xf numFmtId="174" fontId="3" fillId="34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0" fillId="0" borderId="0" xfId="0" applyFont="1" applyAlignment="1">
      <alignment/>
    </xf>
    <xf numFmtId="174" fontId="3" fillId="0" borderId="10" xfId="0" applyNumberFormat="1" applyFont="1" applyBorder="1" applyAlignment="1">
      <alignment vertical="top" wrapText="1"/>
    </xf>
    <xf numFmtId="174" fontId="3" fillId="0" borderId="10" xfId="0" applyNumberFormat="1" applyFont="1" applyFill="1" applyBorder="1" applyAlignment="1">
      <alignment vertical="top" wrapText="1"/>
    </xf>
    <xf numFmtId="174" fontId="6" fillId="0" borderId="10" xfId="0" applyNumberFormat="1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9" fontId="6" fillId="0" borderId="10" xfId="0" applyNumberFormat="1" applyFont="1" applyFill="1" applyBorder="1" applyAlignment="1">
      <alignment vertical="top"/>
    </xf>
    <xf numFmtId="191" fontId="0" fillId="0" borderId="0" xfId="0" applyNumberFormat="1" applyAlignment="1">
      <alignment/>
    </xf>
    <xf numFmtId="0" fontId="2" fillId="0" borderId="0" xfId="0" applyFont="1" applyFill="1" applyAlignment="1">
      <alignment horizontal="right" vertical="distributed" wrapText="1"/>
    </xf>
    <xf numFmtId="174" fontId="6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52" fillId="33" borderId="0" xfId="0" applyFont="1" applyFill="1" applyAlignment="1">
      <alignment vertical="distributed"/>
    </xf>
    <xf numFmtId="0" fontId="53" fillId="33" borderId="0" xfId="0" applyFont="1" applyFill="1" applyAlignment="1">
      <alignment vertical="distributed" wrapText="1"/>
    </xf>
    <xf numFmtId="0" fontId="53" fillId="33" borderId="0" xfId="0" applyFont="1" applyFill="1" applyAlignment="1">
      <alignment horizontal="right" vertical="distributed" wrapText="1"/>
    </xf>
    <xf numFmtId="0" fontId="52" fillId="33" borderId="0" xfId="0" applyFont="1" applyFill="1" applyBorder="1" applyAlignment="1">
      <alignment vertical="justify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wrapText="1"/>
    </xf>
    <xf numFmtId="182" fontId="54" fillId="33" borderId="0" xfId="0" applyNumberFormat="1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2" fontId="54" fillId="33" borderId="0" xfId="0" applyNumberFormat="1" applyFont="1" applyFill="1" applyAlignment="1">
      <alignment horizontal="center" vertical="center"/>
    </xf>
    <xf numFmtId="0" fontId="54" fillId="33" borderId="0" xfId="0" applyFont="1" applyFill="1" applyAlignment="1">
      <alignment vertical="center" wrapText="1"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 horizontal="center"/>
    </xf>
    <xf numFmtId="0" fontId="54" fillId="33" borderId="0" xfId="0" applyFont="1" applyFill="1" applyAlignment="1">
      <alignment wrapText="1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 vertical="center" wrapText="1"/>
    </xf>
    <xf numFmtId="43" fontId="54" fillId="33" borderId="0" xfId="0" applyNumberFormat="1" applyFont="1" applyFill="1" applyAlignment="1">
      <alignment vertical="top" wrapText="1"/>
    </xf>
    <xf numFmtId="0" fontId="54" fillId="33" borderId="0" xfId="0" applyFont="1" applyFill="1" applyAlignment="1">
      <alignment vertical="top" wrapText="1"/>
    </xf>
    <xf numFmtId="191" fontId="54" fillId="33" borderId="0" xfId="0" applyNumberFormat="1" applyFont="1" applyFill="1" applyAlignment="1">
      <alignment/>
    </xf>
    <xf numFmtId="183" fontId="7" fillId="34" borderId="10" xfId="0" applyNumberFormat="1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43" fontId="55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 wrapText="1"/>
    </xf>
    <xf numFmtId="0" fontId="1" fillId="0" borderId="11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21.8515625" style="1" customWidth="1"/>
    <col min="2" max="2" width="44.421875" style="1" customWidth="1"/>
    <col min="3" max="3" width="13.57421875" style="1" customWidth="1"/>
    <col min="4" max="4" width="14.57421875" style="36" customWidth="1"/>
    <col min="5" max="5" width="11.140625" style="42" hidden="1" customWidth="1"/>
    <col min="6" max="6" width="12.8515625" style="42" hidden="1" customWidth="1"/>
    <col min="7" max="7" width="9.140625" style="1" customWidth="1"/>
    <col min="8" max="8" width="12.140625" style="1" customWidth="1"/>
    <col min="9" max="9" width="13.421875" style="1" customWidth="1" collapsed="1"/>
    <col min="10" max="10" width="14.00390625" style="1" bestFit="1" customWidth="1"/>
    <col min="11" max="16384" width="9.140625" style="1" customWidth="1"/>
  </cols>
  <sheetData>
    <row r="1" spans="3:6" ht="12.75" customHeight="1">
      <c r="C1" s="60" t="s">
        <v>74</v>
      </c>
      <c r="D1" s="60"/>
      <c r="E1" s="38"/>
      <c r="F1" s="38"/>
    </row>
    <row r="2" spans="3:6" ht="41.25" customHeight="1">
      <c r="C2" s="61" t="s">
        <v>116</v>
      </c>
      <c r="D2" s="61"/>
      <c r="E2" s="39"/>
      <c r="F2" s="39"/>
    </row>
    <row r="3" spans="3:6" ht="9.75" customHeight="1">
      <c r="C3" s="4"/>
      <c r="D3" s="34"/>
      <c r="E3" s="40"/>
      <c r="F3" s="40"/>
    </row>
    <row r="4" spans="1:5" ht="20.25" customHeight="1">
      <c r="A4" s="62" t="s">
        <v>115</v>
      </c>
      <c r="B4" s="62"/>
      <c r="C4" s="62"/>
      <c r="D4" s="62"/>
      <c r="E4" s="41"/>
    </row>
    <row r="5" spans="1:4" ht="62.25" customHeight="1">
      <c r="A5" s="2" t="s">
        <v>0</v>
      </c>
      <c r="B5" s="2" t="s">
        <v>100</v>
      </c>
      <c r="C5" s="3" t="s">
        <v>101</v>
      </c>
      <c r="D5" s="3" t="s">
        <v>114</v>
      </c>
    </row>
    <row r="6" spans="1:4" ht="13.5" customHeight="1">
      <c r="A6" s="5"/>
      <c r="B6" s="6" t="s">
        <v>1</v>
      </c>
      <c r="C6" s="7">
        <f>C8+C10+C12+C16+C19+C25+C30+C34+C36</f>
        <v>25197.93</v>
      </c>
      <c r="D6" s="8">
        <f>D8+D10+D12+D16+D19+D25+D30+D34+D36</f>
        <v>28504.32</v>
      </c>
    </row>
    <row r="7" spans="1:4" ht="14.25" customHeight="1">
      <c r="A7" s="5"/>
      <c r="B7" s="6" t="s">
        <v>2</v>
      </c>
      <c r="C7" s="7">
        <f>C8+C10+C12+C16</f>
        <v>21966.93</v>
      </c>
      <c r="D7" s="8">
        <f>D8+D10+D12+D16</f>
        <v>21966.93</v>
      </c>
    </row>
    <row r="8" spans="1:4" ht="13.5" customHeight="1">
      <c r="A8" s="5" t="s">
        <v>3</v>
      </c>
      <c r="B8" s="5" t="s">
        <v>4</v>
      </c>
      <c r="C8" s="9">
        <f>C9</f>
        <v>14087.03</v>
      </c>
      <c r="D8" s="10">
        <f>D9</f>
        <v>14087.03</v>
      </c>
    </row>
    <row r="9" spans="1:4" ht="15.75">
      <c r="A9" s="5" t="s">
        <v>5</v>
      </c>
      <c r="B9" s="11" t="s">
        <v>6</v>
      </c>
      <c r="C9" s="12">
        <v>14087.03</v>
      </c>
      <c r="D9" s="13">
        <v>14087.03</v>
      </c>
    </row>
    <row r="10" spans="1:4" ht="45.75" customHeight="1">
      <c r="A10" s="5" t="s">
        <v>92</v>
      </c>
      <c r="B10" s="14" t="s">
        <v>81</v>
      </c>
      <c r="C10" s="9">
        <f>C11</f>
        <v>774.9</v>
      </c>
      <c r="D10" s="10">
        <f>D11</f>
        <v>774.9000000000001</v>
      </c>
    </row>
    <row r="11" spans="1:4" ht="30">
      <c r="A11" s="5" t="s">
        <v>82</v>
      </c>
      <c r="B11" s="11" t="s">
        <v>87</v>
      </c>
      <c r="C11" s="15">
        <v>774.9</v>
      </c>
      <c r="D11" s="13">
        <f>271.2+11.6+492.1</f>
        <v>774.9000000000001</v>
      </c>
    </row>
    <row r="12" spans="1:4" ht="14.25" customHeight="1">
      <c r="A12" s="5" t="s">
        <v>7</v>
      </c>
      <c r="B12" s="5" t="s">
        <v>8</v>
      </c>
      <c r="C12" s="9">
        <f>SUM(C13:C15)</f>
        <v>7105</v>
      </c>
      <c r="D12" s="10">
        <f>SUM(D13:D15)</f>
        <v>7105</v>
      </c>
    </row>
    <row r="13" spans="1:4" ht="17.25" customHeight="1">
      <c r="A13" s="5" t="s">
        <v>9</v>
      </c>
      <c r="B13" s="5" t="s">
        <v>10</v>
      </c>
      <c r="C13" s="12">
        <v>259</v>
      </c>
      <c r="D13" s="13">
        <v>259</v>
      </c>
    </row>
    <row r="14" spans="1:4" ht="17.25" customHeight="1">
      <c r="A14" s="5" t="s">
        <v>11</v>
      </c>
      <c r="B14" s="5" t="s">
        <v>12</v>
      </c>
      <c r="C14" s="12">
        <v>4046</v>
      </c>
      <c r="D14" s="13">
        <f>630+3416</f>
        <v>4046</v>
      </c>
    </row>
    <row r="15" spans="1:4" ht="17.25" customHeight="1">
      <c r="A15" s="5" t="s">
        <v>13</v>
      </c>
      <c r="B15" s="5" t="s">
        <v>14</v>
      </c>
      <c r="C15" s="12">
        <v>2800</v>
      </c>
      <c r="D15" s="13">
        <f>1300+1500</f>
        <v>2800</v>
      </c>
    </row>
    <row r="16" spans="1:4" ht="17.25" customHeight="1" hidden="1">
      <c r="A16" s="5" t="s">
        <v>15</v>
      </c>
      <c r="B16" s="11" t="s">
        <v>16</v>
      </c>
      <c r="C16" s="9">
        <f>C17</f>
        <v>0</v>
      </c>
      <c r="D16" s="10">
        <f>D17</f>
        <v>0</v>
      </c>
    </row>
    <row r="17" spans="1:4" ht="90" customHeight="1" hidden="1">
      <c r="A17" s="17" t="s">
        <v>17</v>
      </c>
      <c r="B17" s="11" t="s">
        <v>18</v>
      </c>
      <c r="C17" s="12">
        <v>0</v>
      </c>
      <c r="D17" s="13">
        <v>0</v>
      </c>
    </row>
    <row r="18" spans="1:4" ht="19.5" customHeight="1">
      <c r="A18" s="17"/>
      <c r="B18" s="6" t="s">
        <v>19</v>
      </c>
      <c r="C18" s="9">
        <f>C19+C25+C30+C34+C36</f>
        <v>3231</v>
      </c>
      <c r="D18" s="10">
        <f>D19+D25+D30+D34+D36</f>
        <v>6537.39</v>
      </c>
    </row>
    <row r="19" spans="1:4" ht="60.75" customHeight="1">
      <c r="A19" s="5" t="s">
        <v>20</v>
      </c>
      <c r="B19" s="11" t="s">
        <v>21</v>
      </c>
      <c r="C19" s="9">
        <f>SUM(C20:C24)</f>
        <v>3160</v>
      </c>
      <c r="D19" s="10">
        <f>SUM(D20:D24)</f>
        <v>1489.2</v>
      </c>
    </row>
    <row r="20" spans="1:4" ht="105" hidden="1">
      <c r="A20" s="14" t="s">
        <v>22</v>
      </c>
      <c r="B20" s="14" t="s">
        <v>75</v>
      </c>
      <c r="C20" s="12">
        <v>1900</v>
      </c>
      <c r="D20" s="13">
        <v>0</v>
      </c>
    </row>
    <row r="21" spans="1:4" ht="41.25" customHeight="1">
      <c r="A21" s="14" t="s">
        <v>98</v>
      </c>
      <c r="B21" s="18" t="s">
        <v>99</v>
      </c>
      <c r="C21" s="13">
        <v>500</v>
      </c>
      <c r="D21" s="13">
        <f>500-468</f>
        <v>32</v>
      </c>
    </row>
    <row r="22" spans="1:6" ht="45" customHeight="1">
      <c r="A22" s="14" t="s">
        <v>96</v>
      </c>
      <c r="B22" s="14" t="s">
        <v>97</v>
      </c>
      <c r="C22" s="13"/>
      <c r="D22" s="13">
        <f>468+E22</f>
        <v>697.2</v>
      </c>
      <c r="E22" s="42">
        <v>229.2</v>
      </c>
      <c r="F22" s="43" t="s">
        <v>102</v>
      </c>
    </row>
    <row r="23" spans="1:6" ht="32.25" customHeight="1">
      <c r="A23" s="19" t="s">
        <v>23</v>
      </c>
      <c r="B23" s="14" t="s">
        <v>24</v>
      </c>
      <c r="C23" s="13">
        <v>60</v>
      </c>
      <c r="D23" s="13">
        <v>60</v>
      </c>
      <c r="F23" s="43"/>
    </row>
    <row r="24" spans="1:6" ht="31.5" customHeight="1">
      <c r="A24" s="19" t="s">
        <v>62</v>
      </c>
      <c r="B24" s="14" t="s">
        <v>63</v>
      </c>
      <c r="C24" s="13">
        <v>700</v>
      </c>
      <c r="D24" s="13">
        <v>700</v>
      </c>
      <c r="F24" s="43"/>
    </row>
    <row r="25" spans="1:6" ht="33.75" customHeight="1">
      <c r="A25" s="19" t="s">
        <v>25</v>
      </c>
      <c r="B25" s="14" t="s">
        <v>26</v>
      </c>
      <c r="C25" s="9">
        <f>C26</f>
        <v>0</v>
      </c>
      <c r="D25" s="10">
        <f>D26</f>
        <v>40</v>
      </c>
      <c r="F25" s="43"/>
    </row>
    <row r="26" spans="1:6" ht="30.75" customHeight="1">
      <c r="A26" s="19" t="s">
        <v>67</v>
      </c>
      <c r="B26" s="20" t="s">
        <v>68</v>
      </c>
      <c r="C26" s="9">
        <f>SUM(C27:C29)</f>
        <v>0</v>
      </c>
      <c r="D26" s="10">
        <f>SUM(D27:D29)</f>
        <v>40</v>
      </c>
      <c r="F26" s="43"/>
    </row>
    <row r="27" spans="1:6" ht="35.25" customHeight="1">
      <c r="A27" s="19" t="s">
        <v>66</v>
      </c>
      <c r="B27" s="14" t="s">
        <v>69</v>
      </c>
      <c r="C27" s="12">
        <v>0</v>
      </c>
      <c r="D27" s="13">
        <f>E27</f>
        <v>40</v>
      </c>
      <c r="E27" s="44">
        <v>40</v>
      </c>
      <c r="F27" s="45" t="s">
        <v>103</v>
      </c>
    </row>
    <row r="28" spans="1:6" ht="60" customHeight="1" hidden="1">
      <c r="A28" s="19" t="s">
        <v>27</v>
      </c>
      <c r="B28" s="14" t="s">
        <v>28</v>
      </c>
      <c r="C28" s="12"/>
      <c r="D28" s="13"/>
      <c r="E28" s="46"/>
      <c r="F28" s="43"/>
    </row>
    <row r="29" spans="1:6" ht="60" hidden="1">
      <c r="A29" s="19" t="s">
        <v>29</v>
      </c>
      <c r="B29" s="21" t="s">
        <v>76</v>
      </c>
      <c r="C29" s="12">
        <v>0</v>
      </c>
      <c r="D29" s="13">
        <v>0</v>
      </c>
      <c r="E29" s="46"/>
      <c r="F29" s="43"/>
    </row>
    <row r="30" spans="1:6" ht="30" customHeight="1">
      <c r="A30" s="5" t="s">
        <v>30</v>
      </c>
      <c r="B30" s="11" t="s">
        <v>31</v>
      </c>
      <c r="C30" s="9">
        <f>SUM(C31:C32)</f>
        <v>70</v>
      </c>
      <c r="D30" s="10">
        <f>SUM(D31:D33)</f>
        <v>4861.18</v>
      </c>
      <c r="E30" s="46"/>
      <c r="F30" s="43"/>
    </row>
    <row r="31" spans="1:6" ht="93.75" customHeight="1">
      <c r="A31" s="5" t="s">
        <v>72</v>
      </c>
      <c r="B31" s="22" t="s">
        <v>73</v>
      </c>
      <c r="C31" s="12">
        <v>0</v>
      </c>
      <c r="D31" s="27">
        <f>2010+E31</f>
        <v>4016.7</v>
      </c>
      <c r="E31" s="47">
        <v>2006.7</v>
      </c>
      <c r="F31" s="48" t="s">
        <v>104</v>
      </c>
    </row>
    <row r="32" spans="1:6" ht="15.75" customHeight="1" hidden="1">
      <c r="A32" s="5" t="s">
        <v>71</v>
      </c>
      <c r="B32" s="22" t="s">
        <v>32</v>
      </c>
      <c r="C32" s="12">
        <v>70</v>
      </c>
      <c r="D32" s="27">
        <v>0</v>
      </c>
      <c r="E32" s="46"/>
      <c r="F32" s="43"/>
    </row>
    <row r="33" spans="1:6" ht="55.5" customHeight="1">
      <c r="A33" s="5" t="s">
        <v>105</v>
      </c>
      <c r="B33" s="22" t="s">
        <v>106</v>
      </c>
      <c r="C33" s="12"/>
      <c r="D33" s="27">
        <v>844.48</v>
      </c>
      <c r="E33" s="47">
        <v>844.48</v>
      </c>
      <c r="F33" s="48" t="s">
        <v>107</v>
      </c>
    </row>
    <row r="34" spans="1:6" ht="27.75" customHeight="1">
      <c r="A34" s="5"/>
      <c r="B34" s="14" t="s">
        <v>65</v>
      </c>
      <c r="C34" s="9">
        <f>C35</f>
        <v>1</v>
      </c>
      <c r="D34" s="10">
        <f>D35</f>
        <v>15</v>
      </c>
      <c r="F34" s="43"/>
    </row>
    <row r="35" spans="1:6" ht="51" customHeight="1">
      <c r="A35" s="5" t="s">
        <v>77</v>
      </c>
      <c r="B35" s="14" t="s">
        <v>78</v>
      </c>
      <c r="C35" s="15">
        <v>1</v>
      </c>
      <c r="D35" s="13">
        <f>1+14</f>
        <v>15</v>
      </c>
      <c r="F35" s="43"/>
    </row>
    <row r="36" spans="1:6" ht="32.25" customHeight="1">
      <c r="A36" s="23" t="s">
        <v>33</v>
      </c>
      <c r="B36" s="23" t="s">
        <v>34</v>
      </c>
      <c r="C36" s="9">
        <f>C37</f>
        <v>0</v>
      </c>
      <c r="D36" s="10">
        <f>D37</f>
        <v>132.01</v>
      </c>
      <c r="F36" s="43"/>
    </row>
    <row r="37" spans="1:6" ht="30" customHeight="1">
      <c r="A37" s="5" t="s">
        <v>35</v>
      </c>
      <c r="B37" s="23" t="s">
        <v>36</v>
      </c>
      <c r="C37" s="9">
        <f>C38+C39+C40</f>
        <v>0</v>
      </c>
      <c r="D37" s="10">
        <f>D38+D39+D40</f>
        <v>132.01</v>
      </c>
      <c r="F37" s="43"/>
    </row>
    <row r="38" spans="1:6" ht="30" customHeight="1">
      <c r="A38" s="5" t="s">
        <v>37</v>
      </c>
      <c r="B38" s="14" t="s">
        <v>38</v>
      </c>
      <c r="C38" s="12"/>
      <c r="D38" s="13"/>
      <c r="E38" s="49"/>
      <c r="F38" s="43"/>
    </row>
    <row r="39" spans="1:6" ht="30" customHeight="1">
      <c r="A39" s="5" t="s">
        <v>39</v>
      </c>
      <c r="B39" s="14" t="s">
        <v>64</v>
      </c>
      <c r="C39" s="15">
        <v>0</v>
      </c>
      <c r="D39" s="35">
        <v>132.01</v>
      </c>
      <c r="E39" s="50">
        <v>132.01</v>
      </c>
      <c r="F39" s="51" t="s">
        <v>108</v>
      </c>
    </row>
    <row r="40" spans="1:6" ht="30" customHeight="1" hidden="1">
      <c r="A40" s="5" t="s">
        <v>40</v>
      </c>
      <c r="B40" s="14" t="s">
        <v>64</v>
      </c>
      <c r="C40" s="15">
        <v>0</v>
      </c>
      <c r="D40" s="13">
        <v>0</v>
      </c>
      <c r="F40" s="43"/>
    </row>
    <row r="41" spans="1:6" ht="21" customHeight="1">
      <c r="A41" s="5" t="s">
        <v>41</v>
      </c>
      <c r="B41" s="23" t="s">
        <v>42</v>
      </c>
      <c r="C41" s="9">
        <f>C42</f>
        <v>11010.06</v>
      </c>
      <c r="D41" s="10">
        <f>D42</f>
        <v>17010.27527</v>
      </c>
      <c r="F41" s="43"/>
    </row>
    <row r="42" spans="1:8" ht="44.25" customHeight="1">
      <c r="A42" s="5" t="s">
        <v>43</v>
      </c>
      <c r="B42" s="20" t="s">
        <v>44</v>
      </c>
      <c r="C42" s="25">
        <f>C43+C46+C49+C52+C55+C57</f>
        <v>11010.06</v>
      </c>
      <c r="D42" s="26">
        <f>D43+D46+D49+D52+D55+D57</f>
        <v>17010.27527</v>
      </c>
      <c r="F42" s="43"/>
      <c r="H42" s="33"/>
    </row>
    <row r="43" spans="1:6" ht="15.75" customHeight="1">
      <c r="A43" s="5" t="s">
        <v>45</v>
      </c>
      <c r="B43" s="20" t="s">
        <v>46</v>
      </c>
      <c r="C43" s="9">
        <f>SUM(C44:C45)</f>
        <v>8412.4</v>
      </c>
      <c r="D43" s="10">
        <f>SUM(D44:D45)</f>
        <v>8412.4</v>
      </c>
      <c r="F43" s="43"/>
    </row>
    <row r="44" spans="1:6" ht="29.25" customHeight="1">
      <c r="A44" s="5" t="s">
        <v>47</v>
      </c>
      <c r="B44" s="14" t="s">
        <v>48</v>
      </c>
      <c r="C44" s="13">
        <v>7842.9</v>
      </c>
      <c r="D44" s="13">
        <v>7842.9</v>
      </c>
      <c r="E44" s="59">
        <v>6523.273</v>
      </c>
      <c r="F44" s="43"/>
    </row>
    <row r="45" spans="1:6" ht="42.75" customHeight="1">
      <c r="A45" s="5" t="s">
        <v>47</v>
      </c>
      <c r="B45" s="14" t="s">
        <v>49</v>
      </c>
      <c r="C45" s="13">
        <v>569.5</v>
      </c>
      <c r="D45" s="13">
        <v>569.5</v>
      </c>
      <c r="E45" s="59"/>
      <c r="F45" s="43"/>
    </row>
    <row r="46" spans="1:6" ht="15.75" customHeight="1">
      <c r="A46" s="6" t="s">
        <v>50</v>
      </c>
      <c r="B46" s="20" t="s">
        <v>93</v>
      </c>
      <c r="C46" s="9">
        <f>SUM(C47:C48)</f>
        <v>2090</v>
      </c>
      <c r="D46" s="10">
        <f>SUM(D47:D48)</f>
        <v>5307.4400000000005</v>
      </c>
      <c r="F46" s="43"/>
    </row>
    <row r="47" spans="1:6" ht="75">
      <c r="A47" s="5" t="s">
        <v>94</v>
      </c>
      <c r="B47" s="14" t="s">
        <v>95</v>
      </c>
      <c r="C47" s="12">
        <v>0</v>
      </c>
      <c r="D47" s="27">
        <f>949.5+E47</f>
        <v>1749.5</v>
      </c>
      <c r="E47" s="46">
        <v>800</v>
      </c>
      <c r="F47" s="48" t="s">
        <v>109</v>
      </c>
    </row>
    <row r="48" spans="1:8" ht="27" customHeight="1">
      <c r="A48" s="5" t="s">
        <v>51</v>
      </c>
      <c r="B48" s="14" t="s">
        <v>110</v>
      </c>
      <c r="C48" s="12">
        <v>2090</v>
      </c>
      <c r="D48" s="13">
        <f>2090+482.34+E48</f>
        <v>3557.94</v>
      </c>
      <c r="E48" s="46">
        <v>985.6</v>
      </c>
      <c r="F48" s="43" t="s">
        <v>111</v>
      </c>
      <c r="H48" s="24"/>
    </row>
    <row r="49" spans="1:6" ht="42.75">
      <c r="A49" s="5" t="s">
        <v>52</v>
      </c>
      <c r="B49" s="20" t="s">
        <v>70</v>
      </c>
      <c r="C49" s="9">
        <f>SUM(C50:C51)</f>
        <v>455.5</v>
      </c>
      <c r="D49" s="10">
        <f>SUM(D50:D51)</f>
        <v>276.51</v>
      </c>
      <c r="E49" s="52"/>
      <c r="F49" s="43"/>
    </row>
    <row r="50" spans="1:6" ht="60">
      <c r="A50" s="5" t="s">
        <v>53</v>
      </c>
      <c r="B50" s="14" t="s">
        <v>54</v>
      </c>
      <c r="C50" s="13">
        <v>454.5</v>
      </c>
      <c r="D50" s="13">
        <f>400.56+53.94-148.321+E50</f>
        <v>275.51</v>
      </c>
      <c r="E50" s="47">
        <v>-30.669</v>
      </c>
      <c r="F50" s="53" t="s">
        <v>112</v>
      </c>
    </row>
    <row r="51" spans="1:6" ht="45">
      <c r="A51" s="5" t="s">
        <v>79</v>
      </c>
      <c r="B51" s="14" t="s">
        <v>80</v>
      </c>
      <c r="C51" s="13">
        <v>1</v>
      </c>
      <c r="D51" s="13">
        <v>1</v>
      </c>
      <c r="F51" s="43"/>
    </row>
    <row r="52" spans="1:6" ht="30" customHeight="1">
      <c r="A52" s="5" t="s">
        <v>55</v>
      </c>
      <c r="B52" s="20" t="s">
        <v>56</v>
      </c>
      <c r="C52" s="9">
        <f>SUM(C53:C54)</f>
        <v>52.16</v>
      </c>
      <c r="D52" s="10">
        <f>SUM(D53:D54)</f>
        <v>3013.9252699999997</v>
      </c>
      <c r="F52" s="43"/>
    </row>
    <row r="53" spans="1:6" ht="90">
      <c r="A53" s="5" t="s">
        <v>57</v>
      </c>
      <c r="B53" s="14" t="s">
        <v>58</v>
      </c>
      <c r="C53" s="12">
        <v>6.5</v>
      </c>
      <c r="D53" s="13">
        <v>6.5</v>
      </c>
      <c r="F53" s="43"/>
    </row>
    <row r="54" spans="1:9" ht="30">
      <c r="A54" s="5" t="s">
        <v>60</v>
      </c>
      <c r="B54" s="14" t="s">
        <v>61</v>
      </c>
      <c r="C54" s="13">
        <v>45.66</v>
      </c>
      <c r="D54" s="32">
        <f>45.658+1970+1.701+430+200+112+100+150+E54</f>
        <v>3007.4252699999997</v>
      </c>
      <c r="E54" s="47">
        <v>-1.93373</v>
      </c>
      <c r="F54" s="53"/>
      <c r="H54" s="30"/>
      <c r="I54" s="31"/>
    </row>
    <row r="55" spans="1:6" ht="57">
      <c r="A55" s="5" t="s">
        <v>88</v>
      </c>
      <c r="B55" s="20" t="s">
        <v>90</v>
      </c>
      <c r="C55" s="9">
        <f>C56</f>
        <v>0</v>
      </c>
      <c r="D55" s="10">
        <f>D56</f>
        <v>0</v>
      </c>
      <c r="E55" s="54" t="s">
        <v>113</v>
      </c>
      <c r="F55" s="55"/>
    </row>
    <row r="56" spans="1:6" ht="75">
      <c r="A56" s="5" t="s">
        <v>89</v>
      </c>
      <c r="B56" s="14" t="s">
        <v>91</v>
      </c>
      <c r="C56" s="15">
        <v>0</v>
      </c>
      <c r="D56" s="13">
        <f>429-429</f>
        <v>0</v>
      </c>
      <c r="E56" s="46"/>
      <c r="F56" s="43"/>
    </row>
    <row r="57" spans="1:6" ht="57">
      <c r="A57" s="5" t="s">
        <v>86</v>
      </c>
      <c r="B57" s="20" t="s">
        <v>84</v>
      </c>
      <c r="C57" s="9">
        <f>C58</f>
        <v>0</v>
      </c>
      <c r="D57" s="10">
        <f>D58</f>
        <v>0</v>
      </c>
      <c r="F57" s="43"/>
    </row>
    <row r="58" spans="1:7" ht="60">
      <c r="A58" s="5" t="s">
        <v>85</v>
      </c>
      <c r="B58" s="14" t="s">
        <v>83</v>
      </c>
      <c r="C58" s="15">
        <v>0</v>
      </c>
      <c r="D58" s="13">
        <f>775-775</f>
        <v>0</v>
      </c>
      <c r="F58" s="43"/>
      <c r="G58" s="28"/>
    </row>
    <row r="59" spans="1:4" ht="18" customHeight="1">
      <c r="A59" s="58" t="s">
        <v>59</v>
      </c>
      <c r="B59" s="58"/>
      <c r="C59" s="16">
        <f>C8+C10+C12+C16+C19+C25+C30+C34+C36+C41</f>
        <v>36207.99</v>
      </c>
      <c r="D59" s="57">
        <f>D8+D10+D12+D16+D19+D25+D30+D34+D36+D41</f>
        <v>45514.59527</v>
      </c>
    </row>
    <row r="60" ht="12.75">
      <c r="J60" s="29"/>
    </row>
    <row r="61" ht="12.75">
      <c r="E61" s="56">
        <f>E22++E27+E31+E33+E39+E47+E48+E50+E54+E56</f>
        <v>5005.387270000001</v>
      </c>
    </row>
    <row r="63" ht="12.75">
      <c r="D63" s="37"/>
    </row>
  </sheetData>
  <sheetProtection/>
  <mergeCells count="5">
    <mergeCell ref="A59:B59"/>
    <mergeCell ref="E44:E45"/>
    <mergeCell ref="C1:D1"/>
    <mergeCell ref="C2:D2"/>
    <mergeCell ref="A4:D4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2015-09-21T06:33:42Z</cp:lastPrinted>
  <dcterms:modified xsi:type="dcterms:W3CDTF">2015-09-21T06:33:44Z</dcterms:modified>
  <cp:category/>
  <cp:version/>
  <cp:contentType/>
  <cp:contentStatus/>
</cp:coreProperties>
</file>